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05" activeTab="1"/>
  </bookViews>
  <sheets>
    <sheet name="Info" sheetId="1" r:id="rId1"/>
    <sheet name="Ex" sheetId="2" r:id="rId2"/>
    <sheet name="ST-1-1" sheetId="3" r:id="rId3"/>
    <sheet name="ST-1-2" sheetId="4" r:id="rId4"/>
    <sheet name="ST-1-3" sheetId="5" r:id="rId5"/>
    <sheet name="ST-1-4" sheetId="6" r:id="rId6"/>
    <sheet name="ST-1-5" sheetId="7" r:id="rId7"/>
    <sheet name="STM-1-1" sheetId="8" r:id="rId8"/>
    <sheet name="STM-1-2" sheetId="9" r:id="rId9"/>
    <sheet name="ST-0-1" sheetId="10" r:id="rId10"/>
    <sheet name="ST-0-2" sheetId="11" r:id="rId11"/>
    <sheet name="ST-0-3" sheetId="12" r:id="rId12"/>
    <sheet name="ST-0-4" sheetId="13" r:id="rId13"/>
    <sheet name="ST-0-5" sheetId="14" r:id="rId14"/>
    <sheet name="STM-0-1" sheetId="15" r:id="rId15"/>
    <sheet name="STM-0-2" sheetId="16" r:id="rId16"/>
    <sheet name="Rep" sheetId="17" r:id="rId17"/>
  </sheets>
  <definedNames>
    <definedName name="_xlfn.BAHTTEXT" hidden="1">#NAME?</definedName>
    <definedName name="_xlnm.Print_Area" localSheetId="1">'Ex'!$A$1:$H$27</definedName>
    <definedName name="_xlnm.Print_Area" localSheetId="0">'Info'!$A$1:$S$64</definedName>
    <definedName name="_xlnm.Print_Area" localSheetId="16">'Rep'!$A$1:$F$19</definedName>
    <definedName name="_xlnm.Print_Area" localSheetId="9">'ST-0-1'!$A$1:$H$27</definedName>
    <definedName name="_xlnm.Print_Area" localSheetId="10">'ST-0-2'!$A$1:$H$27</definedName>
    <definedName name="_xlnm.Print_Area" localSheetId="11">'ST-0-3'!$A$1:$H$27</definedName>
    <definedName name="_xlnm.Print_Area" localSheetId="12">'ST-0-4'!$A$1:$H$27</definedName>
    <definedName name="_xlnm.Print_Area" localSheetId="13">'ST-0-5'!$A$1:$H$27</definedName>
    <definedName name="_xlnm.Print_Area" localSheetId="2">'ST-1-1'!$A$1:$H$27</definedName>
    <definedName name="_xlnm.Print_Area" localSheetId="3">'ST-1-2'!$A$1:$H$27</definedName>
    <definedName name="_xlnm.Print_Area" localSheetId="4">'ST-1-3'!$A$1:$H$27</definedName>
    <definedName name="_xlnm.Print_Area" localSheetId="5">'ST-1-4'!$A$1:$H$27</definedName>
    <definedName name="_xlnm.Print_Area" localSheetId="6">'ST-1-5'!$A$1:$H$27</definedName>
    <definedName name="_xlnm.Print_Area" localSheetId="14">'STM-0-1'!$A$1:$H$27</definedName>
    <definedName name="_xlnm.Print_Area" localSheetId="15">'STM-0-2'!$A$1:$H$27</definedName>
    <definedName name="_xlnm.Print_Area" localSheetId="7">'STM-1-1'!$A$1:$H$27</definedName>
    <definedName name="_xlnm.Print_Area" localSheetId="8">'STM-1-2'!$A$1:$H$27</definedName>
  </definedNames>
  <calcPr fullCalcOnLoad="1"/>
</workbook>
</file>

<file path=xl/sharedStrings.xml><?xml version="1.0" encoding="utf-8"?>
<sst xmlns="http://schemas.openxmlformats.org/spreadsheetml/2006/main" count="901" uniqueCount="228">
  <si>
    <t>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</si>
  <si>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</si>
  <si>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</si>
  <si>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</si>
  <si>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</si>
  <si>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</si>
  <si>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</si>
  <si>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</si>
  <si>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</si>
  <si>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</si>
  <si>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</si>
  <si>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min. 20</t>
  </si>
  <si>
    <t>max. Kol. F/5</t>
  </si>
  <si>
    <t>wpisz : r-m-d</t>
  </si>
  <si>
    <t>XX</t>
  </si>
  <si>
    <t>max. 15 znaków</t>
  </si>
  <si>
    <t>min. 150</t>
  </si>
  <si>
    <t>11.</t>
  </si>
  <si>
    <t>kkm</t>
  </si>
  <si>
    <t>Arkusz przeznaczony jest dla :</t>
  </si>
  <si>
    <t>Państwo - Oddział - rocznik - nr kolejny, np. PL-0123-01-1234</t>
  </si>
  <si>
    <t>E1 : G1</t>
  </si>
  <si>
    <t>2.1.</t>
  </si>
  <si>
    <t>2.2.</t>
  </si>
  <si>
    <t>2.3.</t>
  </si>
  <si>
    <t>2.4.</t>
  </si>
  <si>
    <t>- Obrączkę Rodową gołębia należy wpisać w formacie :</t>
  </si>
  <si>
    <t>r</t>
  </si>
  <si>
    <t>m</t>
  </si>
  <si>
    <t>d</t>
  </si>
  <si>
    <t xml:space="preserve">- miesiąc : jedna lub 2 cyfry (od 1 do 12), np. 5 oznacza maj, następnie kreska </t>
  </si>
  <si>
    <t>- dzień : jedna lub 2 cyfry (od 1 do 31), np. 25</t>
  </si>
  <si>
    <t xml:space="preserve">- Odległość z lotu "km" należy podać w postaci liczby całkowitej lub rzeczywistej </t>
  </si>
  <si>
    <t>zaokrąglonej do 2 miejsc po przecinku.</t>
  </si>
  <si>
    <t>Arkusz sprawdza czy wpisana odległość mieści się w przedziale danej klasy i po wpisaniu :</t>
  </si>
  <si>
    <t>zamienia kolor komórki na :</t>
  </si>
  <si>
    <t>PRAWIDŁOWY WPIS</t>
  </si>
  <si>
    <t>WPIS NIE MIEŚCI SIĘ W PRZEDZIALE</t>
  </si>
  <si>
    <t>- Ilość włożonych na lot gołębi - arkusz sprawdza prawidłowość wpisu i oznacza kolorem j.w.</t>
  </si>
  <si>
    <t>Wpis sprawdzany jest na minimum włożonych gołębi w danej klasie</t>
  </si>
  <si>
    <t>- Nr konkursu - arkusz sprawdza prawidłowość wpisu i oznacza kolorem j.w.</t>
  </si>
  <si>
    <t>Sprawdza się czy liczba zawarta jest pomiędzy 1, a ilością konkursów na bazie 20%</t>
  </si>
  <si>
    <t>- Ilość hodowców biorących udział w locie - arkusz sprawdza prawidłowość wpisu i oznacza kolorem j.w.</t>
  </si>
  <si>
    <t>Wpis sprawdzany jest na minimum hodowców biorących udział w locie w danej klasie</t>
  </si>
  <si>
    <t>WYNIK PRAWIDŁOWY</t>
  </si>
  <si>
    <t>WYNIK NIEKOMPLETNY LUB ZŁY</t>
  </si>
  <si>
    <t>W przypadku tandemów wpisać obydwa nazwiska dużymi literami przedzielone kreską.</t>
  </si>
  <si>
    <t>Najpierw należy wpisać Imię z dużej litery (pozostałe małe), a następnie nazwisko całe dużymi literami.</t>
  </si>
  <si>
    <t>Przypisy : "bracia", "syn", "synowie", "ojciec" itd. należy pisać na końcu małymi literami.</t>
  </si>
  <si>
    <t>komórki</t>
  </si>
  <si>
    <t>- wypełnienie :</t>
  </si>
  <si>
    <t>W trakcie wpisywania komórki mogą zmieniać kolor (opis w dalszej części)  - przykład wypełnienia w arkuszu "Ex"</t>
  </si>
  <si>
    <t>E2 : G2</t>
  </si>
  <si>
    <t>- Barwę - należy wybrać z tabeli wyboru.</t>
  </si>
  <si>
    <t>C6 : Cx</t>
  </si>
  <si>
    <t>D6 : Dx</t>
  </si>
  <si>
    <t>E6 : Ex</t>
  </si>
  <si>
    <t>F6 : Fx</t>
  </si>
  <si>
    <t>G6 : Gx</t>
  </si>
  <si>
    <t>H6 : Hx</t>
  </si>
  <si>
    <t>niebieska</t>
  </si>
  <si>
    <t>Klatka</t>
  </si>
  <si>
    <t>Imię i Nazwisko Hodowcy</t>
  </si>
  <si>
    <t>Obrączka Rodowa Gołębia</t>
  </si>
  <si>
    <t>Barwa Gołębia</t>
  </si>
  <si>
    <t>Pł.</t>
  </si>
  <si>
    <t xml:space="preserve">R A Z E M  : </t>
  </si>
  <si>
    <t xml:space="preserve">REPREZENTACJA </t>
  </si>
  <si>
    <t>ciemna</t>
  </si>
  <si>
    <t>czarna</t>
  </si>
  <si>
    <t>czerwona</t>
  </si>
  <si>
    <t>płowa</t>
  </si>
  <si>
    <t>biała</t>
  </si>
  <si>
    <t>szpak</t>
  </si>
  <si>
    <t>szpak-pstra</t>
  </si>
  <si>
    <t>Dobry Lot !</t>
  </si>
  <si>
    <t>Andrzej Wojtasiok</t>
  </si>
  <si>
    <t>Życzę bezproblemowej pracy</t>
  </si>
  <si>
    <t>Komórki w kolorze tła innym niż ten, są zabezpieczone i nie mogą być wypełniane żadną informacją.</t>
  </si>
  <si>
    <t>STANDARD - samczyki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</si>
  <si>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</si>
  <si>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</si>
  <si>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</si>
  <si>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</si>
  <si>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</si>
  <si>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</si>
  <si>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</si>
  <si>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</si>
  <si>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</si>
  <si>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pow. 100</t>
  </si>
  <si>
    <t>H1</t>
  </si>
  <si>
    <t>- Płeć - jest wpisana 1-samczy lub 0-samiczka w zależności dla jakiej płci jest przeznaczony arkusz (dlatego kolor niebieski)</t>
  </si>
  <si>
    <t>Komórki w kolorze tła jak ten, same obliczają wynik lub są zapisane gotową informacją.</t>
  </si>
  <si>
    <t>Na końcu znajduje się arkusz "Rep" - zbiorcze zestawienia Okręgu, który zostaje wypełniony automatycznie.</t>
  </si>
  <si>
    <t>Obrączka Rodowa</t>
  </si>
  <si>
    <t>Barwa</t>
  </si>
  <si>
    <t>Płeć</t>
  </si>
  <si>
    <t>Zestawienie lotów</t>
  </si>
  <si>
    <t>Lp.</t>
  </si>
  <si>
    <t>Data lotu</t>
  </si>
  <si>
    <t>Miejscowość wypuszczenia</t>
  </si>
  <si>
    <t>Włoż. Goł.
Na lot</t>
  </si>
  <si>
    <t>Nr 
konkursu</t>
  </si>
  <si>
    <t>Ilość Hodowców</t>
  </si>
  <si>
    <t>Kategoria wystawowa</t>
  </si>
  <si>
    <t>Razem kkm :</t>
  </si>
  <si>
    <t>data</t>
  </si>
  <si>
    <t>nr dnia</t>
  </si>
  <si>
    <t>do ubr</t>
  </si>
  <si>
    <t>od ubr</t>
  </si>
  <si>
    <t>od br</t>
  </si>
  <si>
    <t>do br</t>
  </si>
  <si>
    <t>legenda</t>
  </si>
  <si>
    <t>od ub. rok</t>
  </si>
  <si>
    <t>do ub. rok</t>
  </si>
  <si>
    <t>od b. rok</t>
  </si>
  <si>
    <t>do b. rok</t>
  </si>
  <si>
    <t xml:space="preserve">POZNAŃ              </t>
  </si>
  <si>
    <t xml:space="preserve">SŁUBICE 1           </t>
  </si>
  <si>
    <t xml:space="preserve">PERLEBERG           </t>
  </si>
  <si>
    <t xml:space="preserve">PERLEBERG 2         </t>
  </si>
  <si>
    <t xml:space="preserve">ŚRODA ŚL.           </t>
  </si>
  <si>
    <t xml:space="preserve">GORZÓW WLKP.        </t>
  </si>
  <si>
    <t xml:space="preserve">PYRZYCE             </t>
  </si>
  <si>
    <t xml:space="preserve">SKWIERZYNA         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</si>
  <si>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</si>
  <si>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</si>
  <si>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</si>
  <si>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</si>
  <si>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</si>
  <si>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</si>
  <si>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</si>
  <si>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</si>
  <si>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</si>
  <si>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</si>
  <si>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zapisane są pliki tekstowe : ST-1-1.txt do ST-1-5.txt oraz ST-0-1.txt do ST-0-5.txt (makro umożliwia nawet częściowe czytanie</t>
  </si>
  <si>
    <t>danych z plików tekstowych - dlatego nie musi być kompletu ww. plików - część może być sczytana automatycznie, a część</t>
  </si>
  <si>
    <t>dopisana ręcznie wg kolejnego punktu 3.).</t>
  </si>
  <si>
    <t>a dopiero potem wczytanie danych z istniejących plików tekstowych (brak pliku sygnalizowany jest komunikatem).</t>
  </si>
  <si>
    <t>W przypadku braku plików tekstowych (pkt.2.1.) wypełnić należy WSZYSTKIE komórki w kolorze tła jak ten.</t>
  </si>
  <si>
    <t>A17 : A18</t>
  </si>
  <si>
    <t>- rok : jedna lub 2 cyfry (od 0 do 10), np. 10 oznacza rok 2010, a 9 - 2009, następnie kreska</t>
  </si>
  <si>
    <t xml:space="preserve">- Datę lotu - wpisać należy w formacie rr-mm-dd : </t>
  </si>
  <si>
    <t>Arkusz sprawdza czy wpisana data mieści się w przedziale dopuszczalnych dat i jest prawidłowo (zgodnie z formatem) wpisana :</t>
  </si>
  <si>
    <t>WPIS NIE MIEŚCI SIĘ W PRZEDZIALE (lub zły format daty)</t>
  </si>
  <si>
    <t>W przypadku niepełnej reprezentacji Okręgu należy zacząć od wypełniania arkuszy z numerem 1, dalej 2 i na końcu 5 jeśli jest komplet w danej klasie.</t>
  </si>
  <si>
    <t xml:space="preserve">na to, że jeśli uprzednio korzystało się z Automatycznego wczytania (pkt 2) to CZYSZCZENIE usunie te wpisy - więc dobrze byłoby </t>
  </si>
  <si>
    <t>uruchomić CZYSZCZENIE na samym początku, przed przystąpieniem czy to do Automatycznego wczytania, czy do ręcznego wypełniania.</t>
  </si>
  <si>
    <t>STANDARD - samczyki (1/0)</t>
  </si>
  <si>
    <t>STANDARD - samiczki (0/1)</t>
  </si>
  <si>
    <t>STANDARD - SAMICZKI (0/1)</t>
  </si>
  <si>
    <t>STANDARD - SAMCZYKI (1/0)</t>
  </si>
  <si>
    <t>Proszę pamiętać, że uruchomienie przycisku powoduje najpierw WYCZYSZCZENIE arkuszy do których są wczytywane pliki tekstowe,</t>
  </si>
  <si>
    <r>
      <t xml:space="preserve">Uruchomić (kliknąć) przycisk "CZYTAJ DANE …" (obok z prawej strony), </t>
    </r>
    <r>
      <rPr>
        <b/>
        <sz val="12"/>
        <rFont val="Arial"/>
        <family val="2"/>
      </rPr>
      <t>UWAGA !</t>
    </r>
    <r>
      <rPr>
        <sz val="12"/>
        <rFont val="Arial"/>
        <family val="0"/>
      </rPr>
      <t xml:space="preserve"> - przycisk ten przed wczytaniem danych czyści wszystkie wpisy.</t>
    </r>
  </si>
  <si>
    <t>Po wyczyszczeniu komórek aktywną komórką staje się A17:A18 (do wpisania Nazwiska Hodowcy).</t>
  </si>
  <si>
    <t>Po wczytaniu danych aktywną komórką staje się A17:A18 (do wpisania, poprawy Nazwiska Hodowcy).</t>
  </si>
  <si>
    <t>Przed uruchomieniem przycisku "CZYTAJ DANE ..." należy upewnić się, czy w tym samym folderze co ten skoroszyt Excela</t>
  </si>
  <si>
    <r>
      <t>UWAGA !</t>
    </r>
    <r>
      <rPr>
        <sz val="12"/>
        <rFont val="Arial"/>
        <family val="0"/>
      </rPr>
      <t xml:space="preserve"> - Przed wypełnianiem dobrze byłoby uruchomić CZYSZCZENIE (przycisk obok z prawej strony) jednak należy zwrócić uwagę</t>
    </r>
  </si>
  <si>
    <t xml:space="preserve">a w przypadku podsumowania Konk.-km zmieniają kolor tła na : </t>
  </si>
  <si>
    <r>
      <t>UWAGA !!!</t>
    </r>
    <r>
      <rPr>
        <i/>
        <sz val="16"/>
        <rFont val="Arial Narrow"/>
        <family val="2"/>
      </rPr>
      <t xml:space="preserve"> - w razie problemów ze skoroszytem lub wątpliwościami co do wypełnienia</t>
    </r>
  </si>
  <si>
    <t xml:space="preserve">bardzo proszę kontaktować się drogą mailową : katgol@pro.onet.pl, </t>
  </si>
  <si>
    <t>a nie telefonicznie !</t>
  </si>
  <si>
    <t>Andrzej WOJTASIOK</t>
  </si>
  <si>
    <t>PL-0123-01-12345</t>
  </si>
  <si>
    <t xml:space="preserve">OŁAWA       (s)        </t>
  </si>
  <si>
    <t>PAPENBURG 1 (o)</t>
  </si>
  <si>
    <t>PAPENBURG 2 (o)</t>
  </si>
  <si>
    <t>niebiesko-nakr.</t>
  </si>
  <si>
    <t>ciemno-nakrap.</t>
  </si>
  <si>
    <t>czerwono-nakr.</t>
  </si>
  <si>
    <t>szpakowata</t>
  </si>
  <si>
    <t>niebiesko-pstra</t>
  </si>
  <si>
    <t>nieb-nakr-pstra</t>
  </si>
  <si>
    <t>ciem-nakr-pstra</t>
  </si>
  <si>
    <t>ciemno-pstra</t>
  </si>
  <si>
    <t>czarno-pstra</t>
  </si>
  <si>
    <t>czer-nakr-pstra</t>
  </si>
  <si>
    <t>czerwono-pstra</t>
  </si>
  <si>
    <t>płowo-pstra</t>
  </si>
  <si>
    <t>czerwono-szpak</t>
  </si>
  <si>
    <t>czer-szp-pstra</t>
  </si>
  <si>
    <t>płowo-szpak</t>
  </si>
  <si>
    <t>pł-szpak-pstra</t>
  </si>
  <si>
    <t>niebies.</t>
  </si>
  <si>
    <t>n-nakrap</t>
  </si>
  <si>
    <t>c-nakrap</t>
  </si>
  <si>
    <t>czer-nak</t>
  </si>
  <si>
    <t>n-pstra</t>
  </si>
  <si>
    <t>n-n-pst.</t>
  </si>
  <si>
    <t>c-n-pst.</t>
  </si>
  <si>
    <t>c-pstra</t>
  </si>
  <si>
    <t>czar-pst</t>
  </si>
  <si>
    <t>czer-n-p</t>
  </si>
  <si>
    <t>czer-pst</t>
  </si>
  <si>
    <t>pł-pstra</t>
  </si>
  <si>
    <t>szp-pst.</t>
  </si>
  <si>
    <t>czer-szp</t>
  </si>
  <si>
    <t>czer-s-p</t>
  </si>
  <si>
    <t>pł-szp.</t>
  </si>
  <si>
    <t>pł-szp-p</t>
  </si>
  <si>
    <t>BARWY GOŁĘBI wg zalecenia ZG PZHGP :</t>
  </si>
  <si>
    <t>Sprawdzić wczytane dane w poszczególnych arkuszach (zwrócić uwagę na kolory wypełnień opisane poniżej).</t>
  </si>
  <si>
    <t>Sprawdzić także należy prawidłowość wypełnienia opisanego z pkt 3. (np. sposób wpisywania Imienia i nazwiska hodowcy).</t>
  </si>
  <si>
    <t>UWAGA ! - Jeżeli kolory w plikach tekstowych różnią się od zapisanych w tabeli "G72:G94" to rubryka barwa pozostaje pusta i należy ją uzupełnić.</t>
  </si>
  <si>
    <t>Barwa w arkuszu xls</t>
  </si>
  <si>
    <t>Barwa w DOS</t>
  </si>
  <si>
    <t xml:space="preserve">Nr Klatki </t>
  </si>
  <si>
    <t>Imię i NAZWISKO Hodowcy</t>
  </si>
  <si>
    <t>- Imię i Nazwisko Hodowcy wpisać w scalonych komórkach A17:A18</t>
  </si>
  <si>
    <t>- Poszczególne miejscowości wypuszczenia - wpisać dużymi literami, max. 15 znaków</t>
  </si>
  <si>
    <t>STANDARD MŁODE - 1/0</t>
  </si>
  <si>
    <t>STANDARD MŁODE - 0/1</t>
  </si>
  <si>
    <t>Numer Oddziału PZHGP</t>
  </si>
  <si>
    <t>Automatyczne wczytywanie danych utworzonych programem oddziałowym Andrzeja Wojtasioka ver.08-2016</t>
  </si>
  <si>
    <t xml:space="preserve"> </t>
  </si>
  <si>
    <r>
      <t xml:space="preserve"> - Daty od/do kiedy mogą być wpisywane daty lotów (komórki nie są
    chronione - wystarczy poprawić "datę", a nr dnia zmieni się sam)
 - Pozostałe komórki są chronione. Hasło do zdjęcia ochrony : </t>
    </r>
    <r>
      <rPr>
        <b/>
        <sz val="14"/>
        <rFont val="Arial"/>
        <family val="2"/>
      </rPr>
      <t>rz123</t>
    </r>
  </si>
  <si>
    <t xml:space="preserve">Oddział PZHGP </t>
  </si>
  <si>
    <t xml:space="preserve"> Oddział PZHGP</t>
  </si>
  <si>
    <t>ŻORY</t>
  </si>
  <si>
    <t xml:space="preserve">Kkm za 2017 rok </t>
  </si>
  <si>
    <t>Skoroszyt składa się z: arkusza "Info", "Ex" (przykład) i po 5 arkuszy z każdej Klasy Standard : 1-samczyki i 0-samiczki i po 2 arkusze Klasy Standard Młode</t>
  </si>
  <si>
    <t>WYSTAWA
GOŁĘBI POCZTOWYCH
OKRĘGU PZHGP
RZESZÓW</t>
  </si>
  <si>
    <r>
      <t>BARDZO WAŻNE !</t>
    </r>
    <r>
      <rPr>
        <sz val="14"/>
        <color indexed="12"/>
        <rFont val="Arial"/>
        <family val="2"/>
      </rPr>
      <t xml:space="preserve"> - Skoroszyt dostarczony w tej formie i nazwie powinien zostać po wypełnieniu oddany w tej samej formie i nazwie. 
W przypadku konieczności wypełnienia więcej skoroszytów (oddział deklaruje w danej klasie więcej gołębi niż jest w skoroszycie), NALEŻY zmienić nazwę skoroszytu na kolejną, czyli "Zapisz jako" i zmienić ST-1-Oddział na ST-2-Oddział (tak można postępować dalej ... 3, 4,...)</t>
    </r>
  </si>
  <si>
    <t>Arkusze "Info" i "Ex" mają zabezpieczone wszystkie komórki z wyjątkiem :
"Info" - C67:C70 - celem uaktualnienia daty lotów,
"Ex" - A13:A14 - celem uaktualnienia miejsca i daty Wystawy,
"Ex" - B26:D27 - dla uaktualnienia sezonu lotowego.
Pozostałe arkusze mają odblokowane komórki wg opisu w pkt. 3.1 - 3.10.</t>
  </si>
  <si>
    <t>KROSNO</t>
  </si>
  <si>
    <t>RZESZÓW</t>
  </si>
  <si>
    <t>8-9 grudnia 2018</t>
  </si>
  <si>
    <t xml:space="preserve">Kkm za 2018 rok 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</si>
</sst>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415]d\ mmmm\ yyyy"/>
    <numFmt numFmtId="174" formatCode="yy/mm/dd;@"/>
    <numFmt numFmtId="175" formatCode="dd/mm/yyyy;@"/>
    <numFmt numFmtId="176" formatCode="0."/>
    <numFmt numFmtId="177" formatCode="\'0.00"/>
    <numFmt numFmtId="178" formatCode="#"/>
    <numFmt numFmtId="179" formatCode="#,"/>
    <numFmt numFmtId="180" formatCode="0.0%"/>
    <numFmt numFmtId="181" formatCode="#,##0.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d/mm/yyyy;@"/>
    <numFmt numFmtId="187" formatCode="#,##0.00000"/>
    <numFmt numFmtId="188" formatCode="0\."/>
  </numFmts>
  <fonts count="7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"/>
      <family val="0"/>
    </font>
    <font>
      <sz val="8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6"/>
      <name val="Times New Roman CE"/>
      <family val="1"/>
    </font>
    <font>
      <sz val="9"/>
      <name val="Times New Roman CE"/>
      <family val="1"/>
    </font>
    <font>
      <b/>
      <sz val="10"/>
      <name val="Arial Narrow"/>
      <family val="2"/>
    </font>
    <font>
      <b/>
      <sz val="9"/>
      <name val="Times New Roman CE"/>
      <family val="1"/>
    </font>
    <font>
      <b/>
      <sz val="15"/>
      <name val="Arial Narrow"/>
      <family val="2"/>
    </font>
    <font>
      <b/>
      <sz val="15"/>
      <name val="Times New Roman CE"/>
      <family val="1"/>
    </font>
    <font>
      <i/>
      <sz val="12"/>
      <name val="Sylfaen"/>
      <family val="1"/>
    </font>
    <font>
      <sz val="13"/>
      <name val="Times New Roman CE"/>
      <family val="1"/>
    </font>
    <font>
      <sz val="15"/>
      <name val="Arial Narrow"/>
      <family val="2"/>
    </font>
    <font>
      <b/>
      <sz val="18"/>
      <name val="Times New Roman CE"/>
      <family val="1"/>
    </font>
    <font>
      <b/>
      <i/>
      <sz val="16"/>
      <color indexed="12"/>
      <name val="Garamond"/>
      <family val="1"/>
    </font>
    <font>
      <b/>
      <sz val="14"/>
      <name val="Arial CE"/>
      <family val="0"/>
    </font>
    <font>
      <b/>
      <sz val="16"/>
      <name val="Arial CE"/>
      <family val="2"/>
    </font>
    <font>
      <sz val="14"/>
      <name val="Arial"/>
      <family val="0"/>
    </font>
    <font>
      <sz val="11"/>
      <name val="Arial"/>
      <family val="0"/>
    </font>
    <font>
      <sz val="12"/>
      <name val="Courier New"/>
      <family val="3"/>
    </font>
    <font>
      <b/>
      <sz val="14"/>
      <color indexed="10"/>
      <name val="Arial"/>
      <family val="2"/>
    </font>
    <font>
      <b/>
      <i/>
      <sz val="16"/>
      <color indexed="10"/>
      <name val="Arial Narrow"/>
      <family val="2"/>
    </font>
    <font>
      <i/>
      <sz val="16"/>
      <name val="Arial Narrow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Garmond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12" fillId="0" borderId="0">
      <alignment/>
      <protection/>
    </xf>
    <xf numFmtId="0" fontId="69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14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33" borderId="14" xfId="0" applyFont="1" applyFill="1" applyBorder="1" applyAlignment="1" applyProtection="1">
      <alignment horizontal="center" vertical="center"/>
      <protection hidden="1"/>
    </xf>
    <xf numFmtId="175" fontId="9" fillId="33" borderId="15" xfId="0" applyNumberFormat="1" applyFont="1" applyFill="1" applyBorder="1" applyAlignment="1" applyProtection="1">
      <alignment horizontal="center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hidden="1"/>
    </xf>
    <xf numFmtId="2" fontId="9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4" fontId="0" fillId="0" borderId="0" xfId="0" applyNumberForma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 horizontal="righ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4" fillId="0" borderId="0" xfId="52" applyFont="1" applyAlignment="1" applyProtection="1">
      <alignment/>
      <protection hidden="1"/>
    </xf>
    <xf numFmtId="0" fontId="24" fillId="0" borderId="0" xfId="52" applyFont="1" applyAlignment="1" applyProtection="1">
      <alignment horizontal="center"/>
      <protection hidden="1"/>
    </xf>
    <xf numFmtId="4" fontId="24" fillId="0" borderId="0" xfId="52" applyNumberFormat="1" applyFont="1" applyAlignment="1" applyProtection="1">
      <alignment/>
      <protection hidden="1"/>
    </xf>
    <xf numFmtId="0" fontId="15" fillId="0" borderId="0" xfId="52" applyFont="1" applyProtection="1">
      <alignment/>
      <protection hidden="1"/>
    </xf>
    <xf numFmtId="1" fontId="16" fillId="0" borderId="0" xfId="52" applyNumberFormat="1" applyFont="1" applyProtection="1">
      <alignment/>
      <protection hidden="1"/>
    </xf>
    <xf numFmtId="0" fontId="16" fillId="0" borderId="0" xfId="52" applyFont="1" applyProtection="1">
      <alignment/>
      <protection hidden="1"/>
    </xf>
    <xf numFmtId="0" fontId="16" fillId="0" borderId="0" xfId="52" applyFont="1" applyAlignment="1" applyProtection="1">
      <alignment/>
      <protection hidden="1"/>
    </xf>
    <xf numFmtId="0" fontId="16" fillId="0" borderId="0" xfId="52" applyFont="1" applyAlignment="1" applyProtection="1">
      <alignment horizontal="center"/>
      <protection hidden="1"/>
    </xf>
    <xf numFmtId="4" fontId="16" fillId="0" borderId="0" xfId="52" applyNumberFormat="1" applyFont="1" applyAlignment="1" applyProtection="1">
      <alignment/>
      <protection hidden="1"/>
    </xf>
    <xf numFmtId="0" fontId="18" fillId="0" borderId="0" xfId="52" applyFont="1" applyAlignment="1" applyProtection="1">
      <alignment horizontal="center" vertical="center" wrapText="1"/>
      <protection hidden="1"/>
    </xf>
    <xf numFmtId="0" fontId="20" fillId="0" borderId="0" xfId="52" applyFont="1" applyProtection="1">
      <alignment/>
      <protection hidden="1"/>
    </xf>
    <xf numFmtId="14" fontId="21" fillId="0" borderId="20" xfId="52" applyNumberFormat="1" applyFont="1" applyBorder="1" applyProtection="1">
      <alignment/>
      <protection hidden="1"/>
    </xf>
    <xf numFmtId="0" fontId="21" fillId="0" borderId="20" xfId="52" applyNumberFormat="1" applyFont="1" applyBorder="1" applyAlignment="1" applyProtection="1">
      <alignment horizontal="center"/>
      <protection hidden="1"/>
    </xf>
    <xf numFmtId="0" fontId="22" fillId="0" borderId="0" xfId="52" applyFo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 horizontal="center"/>
      <protection hidden="1"/>
    </xf>
    <xf numFmtId="0" fontId="6" fillId="34" borderId="0" xfId="0" applyFont="1" applyFill="1" applyAlignment="1" applyProtection="1" quotePrefix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 quotePrefix="1">
      <alignment/>
      <protection hidden="1"/>
    </xf>
    <xf numFmtId="0" fontId="6" fillId="35" borderId="0" xfId="0" applyFont="1" applyFill="1" applyAlignment="1" applyProtection="1">
      <alignment/>
      <protection hidden="1"/>
    </xf>
    <xf numFmtId="0" fontId="6" fillId="36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37" borderId="0" xfId="0" applyFont="1" applyFill="1" applyAlignment="1" applyProtection="1">
      <alignment/>
      <protection hidden="1"/>
    </xf>
    <xf numFmtId="0" fontId="10" fillId="37" borderId="0" xfId="0" applyFont="1" applyFill="1" applyAlignment="1" applyProtection="1">
      <alignment horizontal="center"/>
      <protection hidden="1"/>
    </xf>
    <xf numFmtId="0" fontId="6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35" borderId="0" xfId="0" applyFont="1" applyFill="1" applyAlignment="1" applyProtection="1">
      <alignment/>
      <protection hidden="1"/>
    </xf>
    <xf numFmtId="0" fontId="6" fillId="36" borderId="0" xfId="0" applyFont="1" applyFill="1" applyAlignment="1" applyProtection="1">
      <alignment/>
      <protection hidden="1"/>
    </xf>
    <xf numFmtId="0" fontId="25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/>
      <protection hidden="1"/>
    </xf>
    <xf numFmtId="0" fontId="9" fillId="33" borderId="21" xfId="0" applyFont="1" applyFill="1" applyBorder="1" applyAlignment="1" applyProtection="1">
      <alignment horizontal="center" vertical="center"/>
      <protection hidden="1"/>
    </xf>
    <xf numFmtId="4" fontId="4" fillId="37" borderId="22" xfId="0" applyNumberFormat="1" applyFont="1" applyFill="1" applyBorder="1" applyAlignment="1" applyProtection="1">
      <alignment horizontal="center" vertical="center"/>
      <protection hidden="1"/>
    </xf>
    <xf numFmtId="0" fontId="27" fillId="37" borderId="23" xfId="0" applyFont="1" applyFill="1" applyBorder="1" applyAlignment="1" applyProtection="1">
      <alignment horizontal="center" vertical="center"/>
      <protection hidden="1"/>
    </xf>
    <xf numFmtId="4" fontId="28" fillId="37" borderId="22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/>
      <protection hidden="1"/>
    </xf>
    <xf numFmtId="0" fontId="29" fillId="33" borderId="20" xfId="0" applyFont="1" applyFill="1" applyBorder="1" applyAlignment="1" applyProtection="1">
      <alignment horizontal="center" vertical="top"/>
      <protection hidden="1"/>
    </xf>
    <xf numFmtId="1" fontId="29" fillId="33" borderId="20" xfId="0" applyNumberFormat="1" applyFont="1" applyFill="1" applyBorder="1" applyAlignment="1" applyProtection="1">
      <alignment vertical="top"/>
      <protection hidden="1"/>
    </xf>
    <xf numFmtId="0" fontId="30" fillId="34" borderId="20" xfId="0" applyFont="1" applyFill="1" applyBorder="1" applyAlignment="1" applyProtection="1">
      <alignment vertical="center"/>
      <protection locked="0"/>
    </xf>
    <xf numFmtId="0" fontId="30" fillId="34" borderId="15" xfId="0" applyFont="1" applyFill="1" applyBorder="1" applyAlignment="1" applyProtection="1">
      <alignment vertical="center"/>
      <protection locked="0"/>
    </xf>
    <xf numFmtId="4" fontId="30" fillId="34" borderId="20" xfId="0" applyNumberFormat="1" applyFont="1" applyFill="1" applyBorder="1" applyAlignment="1" applyProtection="1">
      <alignment vertical="center"/>
      <protection locked="0"/>
    </xf>
    <xf numFmtId="3" fontId="30" fillId="34" borderId="20" xfId="0" applyNumberFormat="1" applyFont="1" applyFill="1" applyBorder="1" applyAlignment="1" applyProtection="1">
      <alignment vertical="center"/>
      <protection locked="0"/>
    </xf>
    <xf numFmtId="3" fontId="30" fillId="34" borderId="24" xfId="0" applyNumberFormat="1" applyFont="1" applyFill="1" applyBorder="1" applyAlignment="1" applyProtection="1">
      <alignment vertical="center"/>
      <protection locked="0"/>
    </xf>
    <xf numFmtId="3" fontId="30" fillId="34" borderId="15" xfId="0" applyNumberFormat="1" applyFont="1" applyFill="1" applyBorder="1" applyAlignment="1" applyProtection="1">
      <alignment vertical="center"/>
      <protection locked="0"/>
    </xf>
    <xf numFmtId="4" fontId="30" fillId="34" borderId="15" xfId="0" applyNumberFormat="1" applyFont="1" applyFill="1" applyBorder="1" applyAlignment="1" applyProtection="1">
      <alignment vertical="center"/>
      <protection locked="0"/>
    </xf>
    <xf numFmtId="3" fontId="30" fillId="34" borderId="21" xfId="0" applyNumberFormat="1" applyFont="1" applyFill="1" applyBorder="1" applyAlignment="1" applyProtection="1">
      <alignment vertical="center"/>
      <protection locked="0"/>
    </xf>
    <xf numFmtId="0" fontId="30" fillId="34" borderId="25" xfId="0" applyFont="1" applyFill="1" applyBorder="1" applyAlignment="1" applyProtection="1">
      <alignment vertical="center"/>
      <protection locked="0"/>
    </xf>
    <xf numFmtId="4" fontId="30" fillId="34" borderId="25" xfId="0" applyNumberFormat="1" applyFont="1" applyFill="1" applyBorder="1" applyAlignment="1" applyProtection="1">
      <alignment vertical="center"/>
      <protection locked="0"/>
    </xf>
    <xf numFmtId="3" fontId="30" fillId="34" borderId="26" xfId="0" applyNumberFormat="1" applyFont="1" applyFill="1" applyBorder="1" applyAlignment="1" applyProtection="1">
      <alignment vertical="center"/>
      <protection locked="0"/>
    </xf>
    <xf numFmtId="3" fontId="30" fillId="34" borderId="27" xfId="0" applyNumberFormat="1" applyFont="1" applyFill="1" applyBorder="1" applyAlignment="1" applyProtection="1">
      <alignment vertical="center"/>
      <protection locked="0"/>
    </xf>
    <xf numFmtId="0" fontId="2" fillId="37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175" fontId="29" fillId="34" borderId="14" xfId="0" applyNumberFormat="1" applyFont="1" applyFill="1" applyBorder="1" applyAlignment="1" applyProtection="1">
      <alignment vertical="center"/>
      <protection locked="0"/>
    </xf>
    <xf numFmtId="0" fontId="4" fillId="37" borderId="28" xfId="0" applyFont="1" applyFill="1" applyBorder="1" applyAlignment="1" applyProtection="1">
      <alignment horizontal="center" vertical="center" wrapText="1"/>
      <protection hidden="1"/>
    </xf>
    <xf numFmtId="0" fontId="26" fillId="37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right" vertical="center" wrapText="1"/>
      <protection hidden="1"/>
    </xf>
    <xf numFmtId="0" fontId="6" fillId="33" borderId="0" xfId="0" applyFont="1" applyFill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6" fillId="33" borderId="0" xfId="0" applyFont="1" applyFill="1" applyAlignment="1" applyProtection="1">
      <alignment horizontal="right"/>
      <protection hidden="1"/>
    </xf>
    <xf numFmtId="175" fontId="29" fillId="34" borderId="14" xfId="0" applyNumberFormat="1" applyFont="1" applyFill="1" applyBorder="1" applyAlignment="1" applyProtection="1">
      <alignment vertical="center"/>
      <protection hidden="1"/>
    </xf>
    <xf numFmtId="0" fontId="30" fillId="34" borderId="20" xfId="0" applyFont="1" applyFill="1" applyBorder="1" applyAlignment="1" applyProtection="1">
      <alignment vertical="center"/>
      <protection hidden="1"/>
    </xf>
    <xf numFmtId="4" fontId="30" fillId="34" borderId="20" xfId="0" applyNumberFormat="1" applyFont="1" applyFill="1" applyBorder="1" applyAlignment="1" applyProtection="1">
      <alignment vertical="center"/>
      <protection hidden="1"/>
    </xf>
    <xf numFmtId="3" fontId="30" fillId="34" borderId="20" xfId="0" applyNumberFormat="1" applyFont="1" applyFill="1" applyBorder="1" applyAlignment="1" applyProtection="1">
      <alignment vertical="center"/>
      <protection hidden="1"/>
    </xf>
    <xf numFmtId="3" fontId="30" fillId="34" borderId="24" xfId="0" applyNumberFormat="1" applyFont="1" applyFill="1" applyBorder="1" applyAlignment="1" applyProtection="1">
      <alignment vertical="center"/>
      <protection hidden="1"/>
    </xf>
    <xf numFmtId="3" fontId="30" fillId="34" borderId="15" xfId="0" applyNumberFormat="1" applyFont="1" applyFill="1" applyBorder="1" applyAlignment="1" applyProtection="1">
      <alignment vertical="center"/>
      <protection hidden="1"/>
    </xf>
    <xf numFmtId="0" fontId="30" fillId="34" borderId="15" xfId="0" applyFont="1" applyFill="1" applyBorder="1" applyAlignment="1" applyProtection="1">
      <alignment vertical="center"/>
      <protection hidden="1"/>
    </xf>
    <xf numFmtId="4" fontId="30" fillId="34" borderId="15" xfId="0" applyNumberFormat="1" applyFont="1" applyFill="1" applyBorder="1" applyAlignment="1" applyProtection="1">
      <alignment vertical="center"/>
      <protection hidden="1"/>
    </xf>
    <xf numFmtId="3" fontId="30" fillId="34" borderId="21" xfId="0" applyNumberFormat="1" applyFont="1" applyFill="1" applyBorder="1" applyAlignment="1" applyProtection="1">
      <alignment vertical="center"/>
      <protection hidden="1"/>
    </xf>
    <xf numFmtId="0" fontId="30" fillId="34" borderId="25" xfId="0" applyFont="1" applyFill="1" applyBorder="1" applyAlignment="1" applyProtection="1">
      <alignment vertical="center"/>
      <protection hidden="1"/>
    </xf>
    <xf numFmtId="4" fontId="30" fillId="34" borderId="25" xfId="0" applyNumberFormat="1" applyFont="1" applyFill="1" applyBorder="1" applyAlignment="1" applyProtection="1">
      <alignment vertical="center"/>
      <protection hidden="1"/>
    </xf>
    <xf numFmtId="3" fontId="30" fillId="34" borderId="26" xfId="0" applyNumberFormat="1" applyFont="1" applyFill="1" applyBorder="1" applyAlignment="1" applyProtection="1">
      <alignment vertical="center"/>
      <protection hidden="1"/>
    </xf>
    <xf numFmtId="3" fontId="30" fillId="34" borderId="27" xfId="0" applyNumberFormat="1" applyFont="1" applyFill="1" applyBorder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14" fontId="11" fillId="0" borderId="0" xfId="0" applyNumberFormat="1" applyFont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175" fontId="29" fillId="34" borderId="14" xfId="0" applyNumberFormat="1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 applyProtection="1">
      <alignment/>
      <protection hidden="1"/>
    </xf>
    <xf numFmtId="0" fontId="10" fillId="37" borderId="31" xfId="0" applyFont="1" applyFill="1" applyBorder="1" applyAlignment="1" applyProtection="1">
      <alignment/>
      <protection hidden="1"/>
    </xf>
    <xf numFmtId="0" fontId="10" fillId="37" borderId="32" xfId="0" applyFont="1" applyFill="1" applyBorder="1" applyAlignment="1" applyProtection="1">
      <alignment/>
      <protection hidden="1"/>
    </xf>
    <xf numFmtId="0" fontId="10" fillId="37" borderId="33" xfId="0" applyFont="1" applyFill="1" applyBorder="1" applyAlignment="1" applyProtection="1">
      <alignment/>
      <protection hidden="1"/>
    </xf>
    <xf numFmtId="0" fontId="34" fillId="38" borderId="31" xfId="0" applyFont="1" applyFill="1" applyBorder="1" applyAlignment="1" applyProtection="1">
      <alignment horizontal="right"/>
      <protection hidden="1"/>
    </xf>
    <xf numFmtId="0" fontId="36" fillId="38" borderId="34" xfId="0" applyFont="1" applyFill="1" applyBorder="1" applyAlignment="1" applyProtection="1">
      <alignment horizontal="right"/>
      <protection hidden="1"/>
    </xf>
    <xf numFmtId="0" fontId="36" fillId="38" borderId="35" xfId="0" applyFont="1" applyFill="1" applyBorder="1" applyAlignment="1" applyProtection="1">
      <alignment horizontal="right"/>
      <protection hidden="1"/>
    </xf>
    <xf numFmtId="188" fontId="6" fillId="33" borderId="20" xfId="0" applyNumberFormat="1" applyFont="1" applyFill="1" applyBorder="1" applyAlignment="1" applyProtection="1">
      <alignment horizontal="right"/>
      <protection hidden="1"/>
    </xf>
    <xf numFmtId="0" fontId="6" fillId="33" borderId="36" xfId="0" applyFont="1" applyFill="1" applyBorder="1" applyAlignment="1" applyProtection="1">
      <alignment/>
      <protection hidden="1"/>
    </xf>
    <xf numFmtId="0" fontId="6" fillId="33" borderId="37" xfId="0" applyFont="1" applyFill="1" applyBorder="1" applyAlignment="1" applyProtection="1">
      <alignment/>
      <protection hidden="1"/>
    </xf>
    <xf numFmtId="0" fontId="10" fillId="39" borderId="37" xfId="0" applyFont="1" applyFill="1" applyBorder="1" applyAlignment="1" applyProtection="1">
      <alignment/>
      <protection hidden="1"/>
    </xf>
    <xf numFmtId="0" fontId="37" fillId="39" borderId="38" xfId="0" applyFont="1" applyFill="1" applyBorder="1" applyAlignment="1" applyProtection="1">
      <alignment/>
      <protection hidden="1"/>
    </xf>
    <xf numFmtId="0" fontId="39" fillId="0" borderId="10" xfId="0" applyFont="1" applyFill="1" applyBorder="1" applyAlignment="1" applyProtection="1">
      <alignment horizontal="center" vertical="center"/>
      <protection hidden="1"/>
    </xf>
    <xf numFmtId="14" fontId="39" fillId="0" borderId="10" xfId="0" applyNumberFormat="1" applyFont="1" applyFill="1" applyBorder="1" applyAlignment="1" applyProtection="1">
      <alignment horizontal="center" vertical="center"/>
      <protection hidden="1"/>
    </xf>
    <xf numFmtId="4" fontId="28" fillId="0" borderId="33" xfId="0" applyNumberFormat="1" applyFont="1" applyFill="1" applyBorder="1" applyAlignment="1" applyProtection="1">
      <alignment horizontal="center" vertical="center"/>
      <protection hidden="1"/>
    </xf>
    <xf numFmtId="175" fontId="29" fillId="34" borderId="39" xfId="0" applyNumberFormat="1" applyFont="1" applyFill="1" applyBorder="1" applyAlignment="1" applyProtection="1">
      <alignment vertical="center"/>
      <protection locked="0"/>
    </xf>
    <xf numFmtId="3" fontId="30" fillId="34" borderId="25" xfId="0" applyNumberFormat="1" applyFont="1" applyFill="1" applyBorder="1" applyAlignment="1" applyProtection="1">
      <alignment vertical="center"/>
      <protection locked="0"/>
    </xf>
    <xf numFmtId="3" fontId="30" fillId="34" borderId="40" xfId="0" applyNumberFormat="1" applyFont="1" applyFill="1" applyBorder="1" applyAlignment="1" applyProtection="1">
      <alignment vertical="center"/>
      <protection locked="0"/>
    </xf>
    <xf numFmtId="3" fontId="30" fillId="34" borderId="41" xfId="0" applyNumberFormat="1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175" fontId="29" fillId="0" borderId="32" xfId="0" applyNumberFormat="1" applyFont="1" applyFill="1" applyBorder="1" applyAlignment="1" applyProtection="1">
      <alignment vertical="center"/>
      <protection hidden="1"/>
    </xf>
    <xf numFmtId="0" fontId="30" fillId="0" borderId="32" xfId="0" applyFont="1" applyFill="1" applyBorder="1" applyAlignment="1" applyProtection="1">
      <alignment vertical="center"/>
      <protection hidden="1"/>
    </xf>
    <xf numFmtId="4" fontId="30" fillId="0" borderId="32" xfId="0" applyNumberFormat="1" applyFont="1" applyFill="1" applyBorder="1" applyAlignment="1" applyProtection="1">
      <alignment vertical="center"/>
      <protection hidden="1"/>
    </xf>
    <xf numFmtId="3" fontId="30" fillId="0" borderId="32" xfId="0" applyNumberFormat="1" applyFont="1" applyFill="1" applyBorder="1" applyAlignment="1" applyProtection="1">
      <alignment vertical="center"/>
      <protection hidden="1"/>
    </xf>
    <xf numFmtId="3" fontId="30" fillId="0" borderId="33" xfId="0" applyNumberFormat="1" applyFont="1" applyFill="1" applyBorder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175" fontId="29" fillId="0" borderId="0" xfId="0" applyNumberFormat="1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4" fontId="30" fillId="0" borderId="0" xfId="0" applyNumberFormat="1" applyFont="1" applyFill="1" applyBorder="1" applyAlignment="1" applyProtection="1">
      <alignment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3" fontId="30" fillId="0" borderId="42" xfId="0" applyNumberFormat="1" applyFont="1" applyFill="1" applyBorder="1" applyAlignment="1" applyProtection="1">
      <alignment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175" fontId="29" fillId="0" borderId="18" xfId="0" applyNumberFormat="1" applyFont="1" applyFill="1" applyBorder="1" applyAlignment="1" applyProtection="1">
      <alignment vertical="center"/>
      <protection hidden="1"/>
    </xf>
    <xf numFmtId="0" fontId="30" fillId="0" borderId="18" xfId="0" applyFont="1" applyFill="1" applyBorder="1" applyAlignment="1" applyProtection="1">
      <alignment vertical="center"/>
      <protection hidden="1"/>
    </xf>
    <xf numFmtId="4" fontId="30" fillId="0" borderId="18" xfId="0" applyNumberFormat="1" applyFont="1" applyFill="1" applyBorder="1" applyAlignment="1" applyProtection="1">
      <alignment vertical="center"/>
      <protection hidden="1"/>
    </xf>
    <xf numFmtId="3" fontId="30" fillId="0" borderId="18" xfId="0" applyNumberFormat="1" applyFont="1" applyFill="1" applyBorder="1" applyAlignment="1" applyProtection="1">
      <alignment vertical="center"/>
      <protection hidden="1"/>
    </xf>
    <xf numFmtId="3" fontId="30" fillId="0" borderId="43" xfId="0" applyNumberFormat="1" applyFont="1" applyFill="1" applyBorder="1" applyAlignment="1" applyProtection="1">
      <alignment vertical="center"/>
      <protection hidden="1"/>
    </xf>
    <xf numFmtId="14" fontId="21" fillId="0" borderId="25" xfId="52" applyNumberFormat="1" applyFont="1" applyBorder="1" applyProtection="1">
      <alignment/>
      <protection hidden="1"/>
    </xf>
    <xf numFmtId="0" fontId="21" fillId="0" borderId="25" xfId="52" applyNumberFormat="1" applyFont="1" applyBorder="1" applyAlignment="1" applyProtection="1">
      <alignment horizontal="center"/>
      <protection hidden="1"/>
    </xf>
    <xf numFmtId="14" fontId="21" fillId="0" borderId="44" xfId="52" applyNumberFormat="1" applyFont="1" applyBorder="1" applyProtection="1">
      <alignment/>
      <protection hidden="1"/>
    </xf>
    <xf numFmtId="0" fontId="21" fillId="0" borderId="44" xfId="52" applyNumberFormat="1" applyFont="1" applyBorder="1" applyAlignment="1" applyProtection="1">
      <alignment horizontal="center"/>
      <protection hidden="1"/>
    </xf>
    <xf numFmtId="1" fontId="17" fillId="0" borderId="25" xfId="52" applyNumberFormat="1" applyFont="1" applyBorder="1" applyAlignment="1" applyProtection="1">
      <alignment horizontal="center" vertical="center" wrapText="1"/>
      <protection hidden="1"/>
    </xf>
    <xf numFmtId="0" fontId="17" fillId="0" borderId="25" xfId="52" applyFont="1" applyBorder="1" applyAlignment="1" applyProtection="1">
      <alignment horizontal="center" vertical="center" wrapText="1"/>
      <protection hidden="1"/>
    </xf>
    <xf numFmtId="4" fontId="17" fillId="0" borderId="25" xfId="52" applyNumberFormat="1" applyFont="1" applyBorder="1" applyAlignment="1" applyProtection="1">
      <alignment horizontal="center" vertical="center" wrapText="1"/>
      <protection hidden="1"/>
    </xf>
    <xf numFmtId="1" fontId="19" fillId="0" borderId="30" xfId="52" applyNumberFormat="1" applyFont="1" applyBorder="1" applyProtection="1">
      <alignment/>
      <protection hidden="1"/>
    </xf>
    <xf numFmtId="49" fontId="19" fillId="0" borderId="45" xfId="52" applyNumberFormat="1" applyFont="1" applyBorder="1" applyProtection="1">
      <alignment/>
      <protection hidden="1"/>
    </xf>
    <xf numFmtId="49" fontId="19" fillId="0" borderId="45" xfId="52" applyNumberFormat="1" applyFont="1" applyBorder="1" applyAlignment="1" applyProtection="1">
      <alignment/>
      <protection hidden="1"/>
    </xf>
    <xf numFmtId="2" fontId="23" fillId="0" borderId="45" xfId="52" applyNumberFormat="1" applyFont="1" applyBorder="1" applyAlignment="1" applyProtection="1">
      <alignment/>
      <protection hidden="1"/>
    </xf>
    <xf numFmtId="0" fontId="23" fillId="0" borderId="45" xfId="52" applyFont="1" applyBorder="1" applyAlignment="1" applyProtection="1">
      <alignment horizontal="center"/>
      <protection hidden="1"/>
    </xf>
    <xf numFmtId="4" fontId="19" fillId="0" borderId="46" xfId="52" applyNumberFormat="1" applyFont="1" applyBorder="1" applyAlignment="1" applyProtection="1">
      <alignment/>
      <protection hidden="1"/>
    </xf>
    <xf numFmtId="1" fontId="21" fillId="0" borderId="47" xfId="52" applyNumberFormat="1" applyFont="1" applyBorder="1" applyProtection="1">
      <alignment/>
      <protection hidden="1"/>
    </xf>
    <xf numFmtId="4" fontId="19" fillId="0" borderId="48" xfId="52" applyNumberFormat="1" applyFont="1" applyBorder="1" applyAlignment="1" applyProtection="1">
      <alignment/>
      <protection hidden="1"/>
    </xf>
    <xf numFmtId="1" fontId="21" fillId="0" borderId="49" xfId="52" applyNumberFormat="1" applyFont="1" applyBorder="1" applyProtection="1">
      <alignment/>
      <protection hidden="1"/>
    </xf>
    <xf numFmtId="4" fontId="19" fillId="0" borderId="50" xfId="52" applyNumberFormat="1" applyFont="1" applyBorder="1" applyAlignment="1" applyProtection="1">
      <alignment/>
      <protection hidden="1"/>
    </xf>
    <xf numFmtId="1" fontId="21" fillId="0" borderId="51" xfId="52" applyNumberFormat="1" applyFont="1" applyBorder="1" applyProtection="1">
      <alignment/>
      <protection hidden="1"/>
    </xf>
    <xf numFmtId="4" fontId="19" fillId="0" borderId="52" xfId="52" applyNumberFormat="1" applyFont="1" applyBorder="1" applyAlignment="1" applyProtection="1">
      <alignment/>
      <protection hidden="1"/>
    </xf>
    <xf numFmtId="1" fontId="21" fillId="0" borderId="53" xfId="52" applyNumberFormat="1" applyFont="1" applyBorder="1" applyProtection="1">
      <alignment/>
      <protection hidden="1"/>
    </xf>
    <xf numFmtId="14" fontId="21" fillId="0" borderId="26" xfId="52" applyNumberFormat="1" applyFont="1" applyBorder="1" applyProtection="1">
      <alignment/>
      <protection hidden="1"/>
    </xf>
    <xf numFmtId="0" fontId="21" fillId="0" borderId="26" xfId="52" applyNumberFormat="1" applyFont="1" applyBorder="1" applyAlignment="1" applyProtection="1">
      <alignment horizontal="center"/>
      <protection hidden="1"/>
    </xf>
    <xf numFmtId="4" fontId="19" fillId="0" borderId="54" xfId="52" applyNumberFormat="1" applyFont="1" applyBorder="1" applyAlignment="1" applyProtection="1">
      <alignment/>
      <protection hidden="1"/>
    </xf>
    <xf numFmtId="0" fontId="19" fillId="0" borderId="45" xfId="52" applyNumberFormat="1" applyFont="1" applyBorder="1" applyProtection="1">
      <alignment/>
      <protection hidden="1"/>
    </xf>
    <xf numFmtId="0" fontId="19" fillId="0" borderId="45" xfId="52" applyNumberFormat="1" applyFont="1" applyBorder="1" applyAlignment="1" applyProtection="1">
      <alignment/>
      <protection hidden="1"/>
    </xf>
    <xf numFmtId="0" fontId="23" fillId="0" borderId="45" xfId="52" applyNumberFormat="1" applyFont="1" applyBorder="1" applyAlignment="1" applyProtection="1">
      <alignment/>
      <protection hidden="1"/>
    </xf>
    <xf numFmtId="0" fontId="23" fillId="0" borderId="45" xfId="52" applyNumberFormat="1" applyFont="1" applyBorder="1" applyAlignment="1" applyProtection="1">
      <alignment horizontal="center"/>
      <protection hidden="1"/>
    </xf>
    <xf numFmtId="14" fontId="29" fillId="34" borderId="20" xfId="0" applyNumberFormat="1" applyFont="1" applyFill="1" applyBorder="1" applyAlignment="1" applyProtection="1">
      <alignment vertical="top"/>
      <protection locked="0"/>
    </xf>
    <xf numFmtId="14" fontId="39" fillId="0" borderId="10" xfId="0" applyNumberFormat="1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Fill="1" applyBorder="1" applyAlignment="1" applyProtection="1">
      <alignment horizontal="center" vertical="center"/>
      <protection locked="0"/>
    </xf>
    <xf numFmtId="175" fontId="29" fillId="35" borderId="14" xfId="0" applyNumberFormat="1" applyFont="1" applyFill="1" applyBorder="1" applyAlignment="1" applyProtection="1">
      <alignment vertical="center"/>
      <protection hidden="1"/>
    </xf>
    <xf numFmtId="0" fontId="6" fillId="33" borderId="20" xfId="0" applyFont="1" applyFill="1" applyBorder="1" applyAlignment="1" applyProtection="1">
      <alignment/>
      <protection hidden="1"/>
    </xf>
    <xf numFmtId="0" fontId="6" fillId="33" borderId="20" xfId="0" applyFont="1" applyFill="1" applyBorder="1" applyAlignment="1" applyProtection="1">
      <alignment horizontal="center"/>
      <protection hidden="1"/>
    </xf>
    <xf numFmtId="0" fontId="6" fillId="33" borderId="55" xfId="0" applyFont="1" applyFill="1" applyBorder="1" applyAlignment="1" applyProtection="1">
      <alignment vertical="center" wrapText="1"/>
      <protection hidden="1"/>
    </xf>
    <xf numFmtId="0" fontId="6" fillId="33" borderId="56" xfId="0" applyFont="1" applyFill="1" applyBorder="1" applyAlignment="1" applyProtection="1">
      <alignment vertical="center" wrapText="1"/>
      <protection hidden="1"/>
    </xf>
    <xf numFmtId="0" fontId="6" fillId="33" borderId="57" xfId="0" applyFont="1" applyFill="1" applyBorder="1" applyAlignment="1" applyProtection="1">
      <alignment vertical="center" wrapText="1"/>
      <protection hidden="1"/>
    </xf>
    <xf numFmtId="0" fontId="6" fillId="33" borderId="58" xfId="0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6" fillId="33" borderId="59" xfId="0" applyFont="1" applyFill="1" applyBorder="1" applyAlignment="1" applyProtection="1">
      <alignment vertical="center" wrapText="1"/>
      <protection hidden="1"/>
    </xf>
    <xf numFmtId="0" fontId="6" fillId="33" borderId="60" xfId="0" applyFont="1" applyFill="1" applyBorder="1" applyAlignment="1" applyProtection="1">
      <alignment vertical="center" wrapText="1"/>
      <protection hidden="1"/>
    </xf>
    <xf numFmtId="0" fontId="6" fillId="33" borderId="61" xfId="0" applyFont="1" applyFill="1" applyBorder="1" applyAlignment="1" applyProtection="1">
      <alignment vertical="center" wrapText="1"/>
      <protection hidden="1"/>
    </xf>
    <xf numFmtId="0" fontId="6" fillId="33" borderId="62" xfId="0" applyFont="1" applyFill="1" applyBorder="1" applyAlignment="1" applyProtection="1">
      <alignment vertical="center" wrapText="1"/>
      <protection hidden="1"/>
    </xf>
    <xf numFmtId="0" fontId="37" fillId="39" borderId="37" xfId="0" applyFont="1" applyFill="1" applyBorder="1" applyAlignment="1" applyProtection="1">
      <alignment/>
      <protection hidden="1"/>
    </xf>
    <xf numFmtId="0" fontId="31" fillId="38" borderId="32" xfId="0" applyFont="1" applyFill="1" applyBorder="1" applyAlignment="1" applyProtection="1">
      <alignment vertical="center" wrapText="1"/>
      <protection hidden="1"/>
    </xf>
    <xf numFmtId="0" fontId="31" fillId="38" borderId="32" xfId="0" applyFont="1" applyFill="1" applyBorder="1" applyAlignment="1" applyProtection="1">
      <alignment vertical="center"/>
      <protection hidden="1"/>
    </xf>
    <xf numFmtId="0" fontId="31" fillId="38" borderId="33" xfId="0" applyFont="1" applyFill="1" applyBorder="1" applyAlignment="1" applyProtection="1">
      <alignment vertical="center"/>
      <protection hidden="1"/>
    </xf>
    <xf numFmtId="0" fontId="31" fillId="38" borderId="0" xfId="0" applyFont="1" applyFill="1" applyBorder="1" applyAlignment="1" applyProtection="1">
      <alignment vertical="center"/>
      <protection hidden="1"/>
    </xf>
    <xf numFmtId="0" fontId="31" fillId="38" borderId="42" xfId="0" applyFont="1" applyFill="1" applyBorder="1" applyAlignment="1" applyProtection="1">
      <alignment vertical="center"/>
      <protection hidden="1"/>
    </xf>
    <xf numFmtId="0" fontId="31" fillId="38" borderId="18" xfId="0" applyFont="1" applyFill="1" applyBorder="1" applyAlignment="1" applyProtection="1">
      <alignment vertical="center"/>
      <protection hidden="1"/>
    </xf>
    <xf numFmtId="0" fontId="31" fillId="38" borderId="43" xfId="0" applyFont="1" applyFill="1" applyBorder="1" applyAlignment="1" applyProtection="1">
      <alignment vertical="center"/>
      <protection hidden="1"/>
    </xf>
    <xf numFmtId="0" fontId="10" fillId="39" borderId="36" xfId="0" applyFont="1" applyFill="1" applyBorder="1" applyAlignment="1" applyProtection="1">
      <alignment horizontal="right" vertical="center" textRotation="90"/>
      <protection hidden="1"/>
    </xf>
    <xf numFmtId="0" fontId="10" fillId="39" borderId="20" xfId="0" applyFont="1" applyFill="1" applyBorder="1" applyAlignment="1" applyProtection="1">
      <alignment horizontal="right" vertical="center" textRotation="90"/>
      <protection hidden="1"/>
    </xf>
    <xf numFmtId="0" fontId="6" fillId="35" borderId="36" xfId="0" applyFont="1" applyFill="1" applyBorder="1" applyAlignment="1" applyProtection="1">
      <alignment horizontal="right"/>
      <protection hidden="1"/>
    </xf>
    <xf numFmtId="0" fontId="6" fillId="35" borderId="20" xfId="0" applyFont="1" applyFill="1" applyBorder="1" applyAlignment="1" applyProtection="1">
      <alignment horizontal="right"/>
      <protection hidden="1"/>
    </xf>
    <xf numFmtId="0" fontId="6" fillId="35" borderId="38" xfId="0" applyFont="1" applyFill="1" applyBorder="1" applyAlignment="1" applyProtection="1">
      <alignment/>
      <protection hidden="1"/>
    </xf>
    <xf numFmtId="0" fontId="6" fillId="35" borderId="20" xfId="0" applyFont="1" applyFill="1" applyBorder="1" applyAlignment="1" applyProtection="1">
      <alignment/>
      <protection hidden="1"/>
    </xf>
    <xf numFmtId="0" fontId="6" fillId="33" borderId="20" xfId="0" applyFont="1" applyFill="1" applyBorder="1" applyAlignment="1" applyProtection="1" quotePrefix="1">
      <alignment vertical="top" wrapText="1"/>
      <protection hidden="1"/>
    </xf>
    <xf numFmtId="0" fontId="6" fillId="33" borderId="20" xfId="0" applyFont="1" applyFill="1" applyBorder="1" applyAlignment="1" applyProtection="1" quotePrefix="1">
      <alignment vertical="top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1" fillId="0" borderId="63" xfId="0" applyFont="1" applyFill="1" applyBorder="1" applyAlignment="1" applyProtection="1">
      <alignment horizontal="center" vertical="center"/>
      <protection hidden="1"/>
    </xf>
    <xf numFmtId="0" fontId="1" fillId="0" borderId="64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43" xfId="0" applyFont="1" applyFill="1" applyBorder="1" applyAlignment="1" applyProtection="1">
      <alignment horizontal="center" vertical="center"/>
      <protection hidden="1"/>
    </xf>
    <xf numFmtId="0" fontId="4" fillId="34" borderId="65" xfId="0" applyFont="1" applyFill="1" applyBorder="1" applyAlignment="1" applyProtection="1">
      <alignment horizontal="center" vertical="center"/>
      <protection hidden="1"/>
    </xf>
    <xf numFmtId="0" fontId="4" fillId="34" borderId="54" xfId="0" applyFont="1" applyFill="1" applyBorder="1" applyAlignment="1" applyProtection="1">
      <alignment horizontal="center" vertical="center"/>
      <protection hidden="1"/>
    </xf>
    <xf numFmtId="1" fontId="5" fillId="0" borderId="31" xfId="0" applyNumberFormat="1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 applyProtection="1">
      <alignment horizontal="center" vertical="center"/>
      <protection hidden="1"/>
    </xf>
    <xf numFmtId="0" fontId="5" fillId="34" borderId="45" xfId="0" applyFont="1" applyFill="1" applyBorder="1" applyAlignment="1" applyProtection="1">
      <alignment horizontal="center" vertical="center"/>
      <protection hidden="1"/>
    </xf>
    <xf numFmtId="0" fontId="5" fillId="34" borderId="46" xfId="0" applyFont="1" applyFill="1" applyBorder="1" applyAlignment="1" applyProtection="1">
      <alignment horizontal="center" vertical="center"/>
      <protection hidden="1"/>
    </xf>
    <xf numFmtId="0" fontId="38" fillId="0" borderId="29" xfId="0" applyFont="1" applyFill="1" applyBorder="1" applyAlignment="1" applyProtection="1">
      <alignment horizontal="center" vertical="center" wrapText="1"/>
      <protection hidden="1"/>
    </xf>
    <xf numFmtId="0" fontId="38" fillId="0" borderId="10" xfId="0" applyFont="1" applyFill="1" applyBorder="1" applyAlignment="1" applyProtection="1">
      <alignment horizontal="center" vertical="center"/>
      <protection hidden="1"/>
    </xf>
    <xf numFmtId="0" fontId="1" fillId="0" borderId="66" xfId="0" applyFont="1" applyFill="1" applyBorder="1" applyAlignment="1" applyProtection="1">
      <alignment horizontal="right" vertical="center"/>
      <protection locked="0"/>
    </xf>
    <xf numFmtId="0" fontId="1" fillId="0" borderId="63" xfId="0" applyFont="1" applyFill="1" applyBorder="1" applyAlignment="1" applyProtection="1">
      <alignment horizontal="right" vertical="center"/>
      <protection locked="0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10" fillId="0" borderId="68" xfId="0" applyFont="1" applyFill="1" applyBorder="1" applyAlignment="1" applyProtection="1">
      <alignment horizontal="center" vertical="center"/>
      <protection hidden="1"/>
    </xf>
    <xf numFmtId="0" fontId="10" fillId="0" borderId="69" xfId="0" applyFont="1" applyFill="1" applyBorder="1" applyAlignment="1" applyProtection="1">
      <alignment horizontal="center" vertical="center"/>
      <protection hidden="1"/>
    </xf>
    <xf numFmtId="4" fontId="27" fillId="37" borderId="70" xfId="0" applyNumberFormat="1" applyFont="1" applyFill="1" applyBorder="1" applyAlignment="1" applyProtection="1">
      <alignment horizontal="right" vertical="center"/>
      <protection hidden="1"/>
    </xf>
    <xf numFmtId="4" fontId="27" fillId="37" borderId="71" xfId="0" applyNumberFormat="1" applyFont="1" applyFill="1" applyBorder="1" applyAlignment="1" applyProtection="1">
      <alignment horizontal="right" vertical="center"/>
      <protection hidden="1"/>
    </xf>
    <xf numFmtId="0" fontId="10" fillId="0" borderId="66" xfId="0" applyFont="1" applyFill="1" applyBorder="1" applyAlignment="1" applyProtection="1">
      <alignment horizontal="right" vertical="center"/>
      <protection locked="0"/>
    </xf>
    <xf numFmtId="0" fontId="10" fillId="0" borderId="63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4" fontId="5" fillId="34" borderId="10" xfId="0" applyNumberFormat="1" applyFont="1" applyFill="1" applyBorder="1" applyAlignment="1" applyProtection="1">
      <alignment horizontal="center" vertical="center"/>
      <protection hidden="1"/>
    </xf>
    <xf numFmtId="14" fontId="5" fillId="34" borderId="28" xfId="0" applyNumberFormat="1" applyFont="1" applyFill="1" applyBorder="1" applyAlignment="1" applyProtection="1">
      <alignment horizontal="center" vertical="center"/>
      <protection hidden="1"/>
    </xf>
    <xf numFmtId="0" fontId="4" fillId="37" borderId="10" xfId="0" applyFont="1" applyFill="1" applyBorder="1" applyAlignment="1" applyProtection="1">
      <alignment horizontal="center" vertical="center" wrapText="1"/>
      <protection hidden="1"/>
    </xf>
    <xf numFmtId="0" fontId="4" fillId="37" borderId="28" xfId="0" applyFont="1" applyFill="1" applyBorder="1" applyAlignment="1" applyProtection="1">
      <alignment horizontal="center" vertical="center" wrapText="1"/>
      <protection hidden="1"/>
    </xf>
    <xf numFmtId="0" fontId="4" fillId="37" borderId="10" xfId="0" applyFont="1" applyFill="1" applyBorder="1" applyAlignment="1" applyProtection="1">
      <alignment horizontal="center" vertical="center"/>
      <protection hidden="1"/>
    </xf>
    <xf numFmtId="0" fontId="4" fillId="37" borderId="28" xfId="0" applyFont="1" applyFill="1" applyBorder="1" applyAlignment="1" applyProtection="1">
      <alignment horizontal="center" vertical="center"/>
      <protection hidden="1"/>
    </xf>
    <xf numFmtId="14" fontId="5" fillId="34" borderId="10" xfId="0" applyNumberFormat="1" applyFont="1" applyFill="1" applyBorder="1" applyAlignment="1" applyProtection="1">
      <alignment horizontal="center" vertical="center"/>
      <protection locked="0"/>
    </xf>
    <xf numFmtId="14" fontId="5" fillId="34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 applyProtection="1">
      <alignment horizontal="right" vertical="center"/>
      <protection hidden="1"/>
    </xf>
    <xf numFmtId="0" fontId="1" fillId="0" borderId="63" xfId="0" applyFont="1" applyFill="1" applyBorder="1" applyAlignment="1" applyProtection="1">
      <alignment horizontal="right" vertical="center"/>
      <protection hidden="1"/>
    </xf>
    <xf numFmtId="0" fontId="10" fillId="0" borderId="66" xfId="0" applyFont="1" applyFill="1" applyBorder="1" applyAlignment="1" applyProtection="1">
      <alignment horizontal="right" vertical="center"/>
      <protection hidden="1"/>
    </xf>
    <xf numFmtId="0" fontId="10" fillId="0" borderId="63" xfId="0" applyFont="1" applyFill="1" applyBorder="1" applyAlignment="1" applyProtection="1">
      <alignment horizontal="right" vertical="center"/>
      <protection hidden="1"/>
    </xf>
    <xf numFmtId="0" fontId="4" fillId="34" borderId="65" xfId="0" applyFont="1" applyFill="1" applyBorder="1" applyAlignment="1" applyProtection="1">
      <alignment horizontal="center" vertical="center"/>
      <protection locked="0"/>
    </xf>
    <xf numFmtId="0" fontId="4" fillId="34" borderId="54" xfId="0" applyFont="1" applyFill="1" applyBorder="1" applyAlignment="1" applyProtection="1">
      <alignment horizontal="center" vertical="center"/>
      <protection locked="0"/>
    </xf>
    <xf numFmtId="0" fontId="5" fillId="34" borderId="45" xfId="0" applyFont="1" applyFill="1" applyBorder="1" applyAlignment="1" applyProtection="1">
      <alignment horizontal="center" vertical="center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right" vertical="center"/>
      <protection hidden="1"/>
    </xf>
    <xf numFmtId="0" fontId="10" fillId="0" borderId="32" xfId="0" applyFont="1" applyFill="1" applyBorder="1" applyAlignment="1" applyProtection="1">
      <alignment horizontal="right" vertical="center"/>
      <protection hidden="1"/>
    </xf>
    <xf numFmtId="4" fontId="1" fillId="0" borderId="35" xfId="0" applyNumberFormat="1" applyFont="1" applyFill="1" applyBorder="1" applyAlignment="1" applyProtection="1">
      <alignment horizontal="right" vertical="center"/>
      <protection hidden="1"/>
    </xf>
    <xf numFmtId="4" fontId="1" fillId="0" borderId="18" xfId="0" applyNumberFormat="1" applyFont="1" applyFill="1" applyBorder="1" applyAlignment="1" applyProtection="1">
      <alignment horizontal="right" vertical="center"/>
      <protection hidden="1"/>
    </xf>
    <xf numFmtId="4" fontId="1" fillId="0" borderId="43" xfId="0" applyNumberFormat="1" applyFont="1" applyFill="1" applyBorder="1" applyAlignment="1" applyProtection="1">
      <alignment horizontal="right" vertical="center"/>
      <protection hidden="1"/>
    </xf>
    <xf numFmtId="0" fontId="24" fillId="0" borderId="0" xfId="52" applyFont="1" applyAlignment="1" applyProtection="1">
      <alignment horizontal="center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ReprezentacjeOkręgów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18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94"/>
  <sheetViews>
    <sheetView zoomScalePageLayoutView="0" workbookViewId="0" topLeftCell="A58">
      <selection activeCell="C70" sqref="C70"/>
    </sheetView>
  </sheetViews>
  <sheetFormatPr defaultColWidth="9.140625" defaultRowHeight="12.75"/>
  <cols>
    <col min="1" max="1" width="4.7109375" style="40" customWidth="1"/>
    <col min="2" max="2" width="7.7109375" style="41" customWidth="1"/>
    <col min="3" max="3" width="12.7109375" style="41" customWidth="1"/>
    <col min="4" max="6" width="3.7109375" style="41" customWidth="1"/>
    <col min="7" max="7" width="17.8515625" style="41" customWidth="1"/>
    <col min="8" max="8" width="29.00390625" style="41" customWidth="1"/>
    <col min="9" max="9" width="15.7109375" style="41" customWidth="1"/>
    <col min="10" max="16" width="7.7109375" style="41" customWidth="1"/>
    <col min="17" max="16384" width="9.140625" style="41" customWidth="1"/>
  </cols>
  <sheetData>
    <row r="1" spans="1:9" ht="16.5" thickBot="1">
      <c r="A1" s="40" t="s">
        <v>1</v>
      </c>
      <c r="B1" s="41" t="s">
        <v>19</v>
      </c>
      <c r="G1" s="107" t="s">
        <v>216</v>
      </c>
      <c r="H1" s="108" t="s">
        <v>224</v>
      </c>
      <c r="I1" s="109">
        <v>290</v>
      </c>
    </row>
    <row r="2" spans="1:19" ht="18">
      <c r="A2" s="110"/>
      <c r="B2" s="186" t="s">
        <v>222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8"/>
    </row>
    <row r="3" spans="1:19" ht="15">
      <c r="A3" s="111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90"/>
    </row>
    <row r="4" spans="1:19" ht="15">
      <c r="A4" s="111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90"/>
    </row>
    <row r="5" spans="1:19" ht="15.75" thickBot="1">
      <c r="A5" s="11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2"/>
    </row>
    <row r="6" spans="1:19" ht="15.75">
      <c r="A6" s="40" t="s">
        <v>2</v>
      </c>
      <c r="B6" s="83" t="s">
        <v>213</v>
      </c>
      <c r="C6" s="83"/>
      <c r="D6" s="83"/>
      <c r="E6" s="83"/>
      <c r="F6" s="83"/>
      <c r="G6" s="84"/>
      <c r="H6" s="84"/>
      <c r="I6" s="84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2:19" ht="15.75">
      <c r="B7" s="85" t="s">
        <v>22</v>
      </c>
      <c r="C7" s="83" t="s">
        <v>156</v>
      </c>
      <c r="D7" s="83"/>
      <c r="E7" s="83"/>
      <c r="F7" s="83"/>
      <c r="G7" s="84"/>
      <c r="H7" s="84"/>
      <c r="I7" s="84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2:19" ht="15.75">
      <c r="B8" s="85"/>
      <c r="C8" s="83" t="s">
        <v>135</v>
      </c>
      <c r="D8" s="83"/>
      <c r="E8" s="83"/>
      <c r="F8" s="83"/>
      <c r="G8" s="84"/>
      <c r="H8" s="84"/>
      <c r="I8" s="84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2:19" ht="15.75">
      <c r="B9" s="85"/>
      <c r="C9" s="83" t="s">
        <v>136</v>
      </c>
      <c r="D9" s="83"/>
      <c r="E9" s="83"/>
      <c r="F9" s="83"/>
      <c r="G9" s="84"/>
      <c r="H9" s="84"/>
      <c r="I9" s="84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2:19" ht="15.75">
      <c r="B10" s="85"/>
      <c r="C10" s="83" t="s">
        <v>137</v>
      </c>
      <c r="D10" s="83"/>
      <c r="E10" s="83"/>
      <c r="F10" s="83"/>
      <c r="G10" s="84"/>
      <c r="H10" s="84"/>
      <c r="I10" s="84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2:19" ht="15.75">
      <c r="B11" s="85" t="s">
        <v>23</v>
      </c>
      <c r="C11" s="83" t="s">
        <v>153</v>
      </c>
      <c r="D11" s="83"/>
      <c r="E11" s="83"/>
      <c r="F11" s="83"/>
      <c r="G11" s="84"/>
      <c r="H11" s="84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2:19" ht="15.75">
      <c r="B12" s="85"/>
      <c r="C12" s="83" t="s">
        <v>155</v>
      </c>
      <c r="D12" s="83"/>
      <c r="E12" s="83"/>
      <c r="F12" s="83"/>
      <c r="G12" s="84"/>
      <c r="H12" s="84"/>
      <c r="I12" s="84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2:19" ht="15.75">
      <c r="B13" s="85" t="s">
        <v>24</v>
      </c>
      <c r="C13" s="83" t="s">
        <v>201</v>
      </c>
      <c r="D13" s="83"/>
      <c r="E13" s="83"/>
      <c r="F13" s="83"/>
      <c r="G13" s="84"/>
      <c r="H13" s="84"/>
      <c r="I13" s="84"/>
      <c r="J13" s="83"/>
      <c r="K13" s="83"/>
      <c r="L13" s="83"/>
      <c r="M13" s="83"/>
      <c r="N13" s="83"/>
      <c r="O13" s="83"/>
      <c r="P13" s="83"/>
      <c r="Q13" s="83"/>
      <c r="R13" s="83"/>
      <c r="S13" s="83"/>
    </row>
    <row r="14" spans="2:19" ht="15.75">
      <c r="B14" s="85"/>
      <c r="C14" s="83" t="s">
        <v>202</v>
      </c>
      <c r="D14" s="83"/>
      <c r="E14" s="83"/>
      <c r="F14" s="83"/>
      <c r="G14" s="84"/>
      <c r="H14" s="84"/>
      <c r="I14" s="84"/>
      <c r="J14" s="83"/>
      <c r="K14" s="83"/>
      <c r="L14" s="83"/>
      <c r="M14" s="83"/>
      <c r="N14" s="83"/>
      <c r="O14" s="83"/>
      <c r="P14" s="83"/>
      <c r="Q14" s="83"/>
      <c r="R14" s="83"/>
      <c r="S14" s="83"/>
    </row>
    <row r="15" spans="2:19" ht="15.75">
      <c r="B15" s="85"/>
      <c r="C15" s="83" t="s">
        <v>203</v>
      </c>
      <c r="D15" s="83"/>
      <c r="E15" s="83"/>
      <c r="F15" s="83"/>
      <c r="G15" s="84"/>
      <c r="H15" s="84"/>
      <c r="I15" s="84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2:19" ht="15.75">
      <c r="B16" s="85" t="s">
        <v>25</v>
      </c>
      <c r="C16" s="83" t="s">
        <v>152</v>
      </c>
      <c r="D16" s="83"/>
      <c r="E16" s="83"/>
      <c r="F16" s="83"/>
      <c r="G16" s="84"/>
      <c r="H16" s="84"/>
      <c r="I16" s="84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2:19" ht="15.75">
      <c r="B17" s="85"/>
      <c r="C17" s="83" t="s">
        <v>138</v>
      </c>
      <c r="D17" s="83"/>
      <c r="E17" s="83"/>
      <c r="F17" s="83"/>
      <c r="G17" s="84"/>
      <c r="H17" s="84"/>
      <c r="I17" s="84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ht="15">
      <c r="A18" s="40" t="s">
        <v>3</v>
      </c>
      <c r="B18" s="42" t="s">
        <v>139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2:19" ht="15.75">
      <c r="B19" s="102" t="s">
        <v>157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2:19" ht="15">
      <c r="B20" s="42" t="s">
        <v>146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2:19" ht="15">
      <c r="B21" s="42" t="s">
        <v>147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2:19" ht="15">
      <c r="B22" s="42" t="s">
        <v>154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2:19" ht="15">
      <c r="B23" s="42" t="s">
        <v>51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2:19" ht="15">
      <c r="B24" s="42" t="s">
        <v>78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2:19" ht="15.75">
      <c r="B25" s="42"/>
      <c r="C25" s="43" t="s">
        <v>49</v>
      </c>
      <c r="D25" s="44" t="s">
        <v>50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2:4" ht="15.75">
      <c r="B26" s="40" t="s">
        <v>125</v>
      </c>
      <c r="C26" s="45" t="s">
        <v>140</v>
      </c>
      <c r="D26" s="46" t="s">
        <v>208</v>
      </c>
    </row>
    <row r="27" spans="2:5" ht="15.75">
      <c r="B27" s="40"/>
      <c r="C27" s="45"/>
      <c r="D27" s="46"/>
      <c r="E27" s="41" t="s">
        <v>47</v>
      </c>
    </row>
    <row r="28" spans="2:5" ht="15.75">
      <c r="B28" s="40"/>
      <c r="C28" s="45"/>
      <c r="D28" s="46"/>
      <c r="E28" s="41" t="s">
        <v>46</v>
      </c>
    </row>
    <row r="29" spans="2:5" ht="15.75">
      <c r="B29" s="40"/>
      <c r="C29" s="45"/>
      <c r="D29" s="46"/>
      <c r="E29" s="41" t="s">
        <v>48</v>
      </c>
    </row>
    <row r="30" spans="2:4" ht="15.75">
      <c r="B30" s="40" t="s">
        <v>126</v>
      </c>
      <c r="C30" s="45" t="s">
        <v>21</v>
      </c>
      <c r="D30" s="46" t="s">
        <v>26</v>
      </c>
    </row>
    <row r="31" spans="2:5" ht="15.75">
      <c r="B31" s="40"/>
      <c r="C31" s="45"/>
      <c r="E31" s="41" t="s">
        <v>20</v>
      </c>
    </row>
    <row r="32" spans="2:4" ht="15.75">
      <c r="B32" s="40" t="s">
        <v>127</v>
      </c>
      <c r="C32" s="45" t="s">
        <v>52</v>
      </c>
      <c r="D32" s="46" t="s">
        <v>53</v>
      </c>
    </row>
    <row r="33" spans="2:4" ht="15.75">
      <c r="B33" s="40" t="s">
        <v>128</v>
      </c>
      <c r="C33" s="45" t="s">
        <v>90</v>
      </c>
      <c r="D33" s="46" t="s">
        <v>91</v>
      </c>
    </row>
    <row r="34" spans="2:4" ht="15.75">
      <c r="B34" s="40" t="s">
        <v>129</v>
      </c>
      <c r="C34" s="45" t="s">
        <v>54</v>
      </c>
      <c r="D34" s="46" t="s">
        <v>142</v>
      </c>
    </row>
    <row r="35" spans="2:6" ht="15.75">
      <c r="B35" s="40"/>
      <c r="C35" s="45"/>
      <c r="E35" s="41" t="s">
        <v>27</v>
      </c>
      <c r="F35" s="46" t="s">
        <v>141</v>
      </c>
    </row>
    <row r="36" spans="2:6" ht="15.75">
      <c r="B36" s="40"/>
      <c r="C36" s="45"/>
      <c r="E36" s="41" t="s">
        <v>28</v>
      </c>
      <c r="F36" s="46" t="s">
        <v>30</v>
      </c>
    </row>
    <row r="37" spans="2:6" ht="15.75">
      <c r="B37" s="40"/>
      <c r="C37" s="45"/>
      <c r="E37" s="41" t="s">
        <v>29</v>
      </c>
      <c r="F37" s="46" t="s">
        <v>31</v>
      </c>
    </row>
    <row r="38" spans="2:5" ht="15.75">
      <c r="B38" s="40"/>
      <c r="C38" s="45"/>
      <c r="E38" s="41" t="s">
        <v>143</v>
      </c>
    </row>
    <row r="39" spans="2:19" ht="15.75">
      <c r="B39" s="40"/>
      <c r="C39" s="45"/>
      <c r="E39" s="47" t="s">
        <v>36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2:19" ht="15.75">
      <c r="B40" s="40"/>
      <c r="C40" s="45"/>
      <c r="E40" s="48" t="s">
        <v>144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4" ht="15.75">
      <c r="B41" s="40" t="s">
        <v>130</v>
      </c>
      <c r="C41" s="45" t="s">
        <v>55</v>
      </c>
      <c r="D41" s="46" t="s">
        <v>209</v>
      </c>
    </row>
    <row r="42" spans="2:4" ht="15.75">
      <c r="B42" s="40" t="s">
        <v>131</v>
      </c>
      <c r="C42" s="45" t="s">
        <v>56</v>
      </c>
      <c r="D42" s="46" t="s">
        <v>32</v>
      </c>
    </row>
    <row r="43" spans="2:5" ht="15.75">
      <c r="B43" s="40"/>
      <c r="C43" s="45"/>
      <c r="E43" s="41" t="s">
        <v>33</v>
      </c>
    </row>
    <row r="44" spans="2:5" ht="15.75">
      <c r="B44" s="40"/>
      <c r="C44" s="45"/>
      <c r="E44" s="41" t="s">
        <v>34</v>
      </c>
    </row>
    <row r="45" spans="2:5" ht="15.75">
      <c r="B45" s="40"/>
      <c r="C45" s="45"/>
      <c r="E45" s="41" t="s">
        <v>35</v>
      </c>
    </row>
    <row r="46" spans="2:19" ht="15.75">
      <c r="B46" s="40"/>
      <c r="C46" s="45"/>
      <c r="E46" s="47" t="s">
        <v>36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2:19" ht="15.75">
      <c r="B47" s="40"/>
      <c r="C47" s="45"/>
      <c r="E47" s="48" t="s">
        <v>37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4" ht="15.75">
      <c r="B48" s="40" t="s">
        <v>132</v>
      </c>
      <c r="C48" s="45" t="s">
        <v>57</v>
      </c>
      <c r="D48" s="46" t="s">
        <v>38</v>
      </c>
    </row>
    <row r="49" spans="2:5" ht="15.75">
      <c r="B49" s="40"/>
      <c r="C49" s="45"/>
      <c r="E49" s="41" t="s">
        <v>39</v>
      </c>
    </row>
    <row r="50" spans="2:4" ht="15.75">
      <c r="B50" s="40" t="s">
        <v>133</v>
      </c>
      <c r="C50" s="45" t="s">
        <v>58</v>
      </c>
      <c r="D50" s="46" t="s">
        <v>40</v>
      </c>
    </row>
    <row r="51" spans="2:5" ht="15.75">
      <c r="B51" s="40"/>
      <c r="C51" s="45"/>
      <c r="E51" s="41" t="s">
        <v>41</v>
      </c>
    </row>
    <row r="52" spans="2:4" ht="15.75">
      <c r="B52" s="40" t="s">
        <v>134</v>
      </c>
      <c r="C52" s="45" t="s">
        <v>59</v>
      </c>
      <c r="D52" s="46" t="s">
        <v>42</v>
      </c>
    </row>
    <row r="53" spans="2:5" ht="15.75">
      <c r="B53" s="49"/>
      <c r="C53" s="45"/>
      <c r="E53" s="41" t="s">
        <v>43</v>
      </c>
    </row>
    <row r="54" spans="1:19" ht="15.75">
      <c r="A54" s="40" t="s">
        <v>4</v>
      </c>
      <c r="B54" s="50" t="s">
        <v>92</v>
      </c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3" ht="15.75">
      <c r="B55" s="53" t="s">
        <v>158</v>
      </c>
      <c r="C55" s="45"/>
    </row>
    <row r="56" spans="2:19" ht="15">
      <c r="B56" s="49"/>
      <c r="C56" s="54" t="s">
        <v>44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19" ht="15">
      <c r="B57" s="49"/>
      <c r="C57" s="55" t="s">
        <v>45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3" ht="15.75">
      <c r="A58" s="40" t="s">
        <v>5</v>
      </c>
      <c r="B58" s="53" t="s">
        <v>220</v>
      </c>
      <c r="C58" s="45"/>
    </row>
    <row r="59" ht="15">
      <c r="B59" s="53" t="s">
        <v>93</v>
      </c>
    </row>
    <row r="60" spans="2:3" ht="15.75">
      <c r="B60" s="53" t="s">
        <v>145</v>
      </c>
      <c r="C60" s="45"/>
    </row>
    <row r="62" spans="1:9" s="57" customFormat="1" ht="21">
      <c r="A62" s="56"/>
      <c r="C62" s="57" t="s">
        <v>77</v>
      </c>
      <c r="I62" s="103" t="s">
        <v>159</v>
      </c>
    </row>
    <row r="63" spans="1:9" s="57" customFormat="1" ht="21">
      <c r="A63" s="56"/>
      <c r="C63" s="57" t="s">
        <v>75</v>
      </c>
      <c r="I63" s="104" t="s">
        <v>160</v>
      </c>
    </row>
    <row r="64" spans="1:9" s="57" customFormat="1" ht="21">
      <c r="A64" s="56"/>
      <c r="C64" s="57" t="s">
        <v>76</v>
      </c>
      <c r="I64" s="104" t="s">
        <v>161</v>
      </c>
    </row>
    <row r="65" spans="1:12" ht="15">
      <c r="A65" s="195"/>
      <c r="B65" s="197"/>
      <c r="C65" s="198"/>
      <c r="D65" s="198"/>
      <c r="E65" s="198"/>
      <c r="F65" s="198"/>
      <c r="G65" s="198"/>
      <c r="H65" s="198"/>
      <c r="I65" s="198"/>
      <c r="J65" s="198"/>
      <c r="K65" s="198"/>
      <c r="L65" s="198"/>
    </row>
    <row r="66" spans="1:12" ht="15">
      <c r="A66" s="196"/>
      <c r="B66" s="63" t="s">
        <v>107</v>
      </c>
      <c r="C66" s="63" t="s">
        <v>106</v>
      </c>
      <c r="D66" s="175" t="s">
        <v>112</v>
      </c>
      <c r="E66" s="175"/>
      <c r="F66" s="175"/>
      <c r="G66" s="199" t="s">
        <v>215</v>
      </c>
      <c r="H66" s="200"/>
      <c r="I66" s="200"/>
      <c r="J66" s="200"/>
      <c r="K66" s="200"/>
      <c r="L66" s="200"/>
    </row>
    <row r="67" spans="1:12" ht="15">
      <c r="A67" s="196"/>
      <c r="B67" s="64">
        <f>C67</f>
        <v>42826</v>
      </c>
      <c r="C67" s="170">
        <v>42826</v>
      </c>
      <c r="D67" s="174" t="s">
        <v>113</v>
      </c>
      <c r="E67" s="174"/>
      <c r="F67" s="174"/>
      <c r="G67" s="200"/>
      <c r="H67" s="200"/>
      <c r="I67" s="200"/>
      <c r="J67" s="200"/>
      <c r="K67" s="200"/>
      <c r="L67" s="200"/>
    </row>
    <row r="68" spans="1:12" ht="15">
      <c r="A68" s="196"/>
      <c r="B68" s="64">
        <f>C68</f>
        <v>43008</v>
      </c>
      <c r="C68" s="170">
        <v>43008</v>
      </c>
      <c r="D68" s="174" t="s">
        <v>114</v>
      </c>
      <c r="E68" s="174"/>
      <c r="F68" s="174"/>
      <c r="G68" s="200"/>
      <c r="H68" s="200"/>
      <c r="I68" s="200"/>
      <c r="J68" s="200"/>
      <c r="K68" s="200"/>
      <c r="L68" s="200"/>
    </row>
    <row r="69" spans="1:12" ht="15">
      <c r="A69" s="196"/>
      <c r="B69" s="64">
        <f>C69</f>
        <v>43191</v>
      </c>
      <c r="C69" s="170">
        <v>43191</v>
      </c>
      <c r="D69" s="174" t="s">
        <v>115</v>
      </c>
      <c r="E69" s="174"/>
      <c r="F69" s="174"/>
      <c r="G69" s="200"/>
      <c r="H69" s="200"/>
      <c r="I69" s="200"/>
      <c r="J69" s="200"/>
      <c r="K69" s="200"/>
      <c r="L69" s="200"/>
    </row>
    <row r="70" spans="1:12" ht="15">
      <c r="A70" s="196"/>
      <c r="B70" s="64">
        <f>C70</f>
        <v>43373</v>
      </c>
      <c r="C70" s="170">
        <v>43373</v>
      </c>
      <c r="D70" s="174" t="s">
        <v>116</v>
      </c>
      <c r="E70" s="174"/>
      <c r="F70" s="174"/>
      <c r="G70" s="200"/>
      <c r="H70" s="200"/>
      <c r="I70" s="200"/>
      <c r="J70" s="200"/>
      <c r="K70" s="200"/>
      <c r="L70" s="200"/>
    </row>
    <row r="71" spans="1:7" ht="15.75">
      <c r="A71" s="193" t="s">
        <v>200</v>
      </c>
      <c r="B71" s="116"/>
      <c r="C71" s="185" t="s">
        <v>204</v>
      </c>
      <c r="D71" s="185"/>
      <c r="E71" s="185"/>
      <c r="F71" s="185"/>
      <c r="G71" s="117" t="s">
        <v>205</v>
      </c>
    </row>
    <row r="72" spans="1:7" ht="15" customHeight="1">
      <c r="A72" s="194"/>
      <c r="B72" s="113">
        <v>1</v>
      </c>
      <c r="C72" s="114" t="s">
        <v>60</v>
      </c>
      <c r="D72" s="115"/>
      <c r="E72" s="115"/>
      <c r="F72" s="115"/>
      <c r="G72" s="106" t="s">
        <v>183</v>
      </c>
    </row>
    <row r="73" spans="1:17" ht="15" customHeight="1">
      <c r="A73" s="194"/>
      <c r="B73" s="113">
        <v>2</v>
      </c>
      <c r="C73" s="114" t="s">
        <v>167</v>
      </c>
      <c r="D73" s="115"/>
      <c r="E73" s="115"/>
      <c r="F73" s="115"/>
      <c r="G73" s="106" t="s">
        <v>184</v>
      </c>
      <c r="I73" s="176" t="s">
        <v>223</v>
      </c>
      <c r="J73" s="177"/>
      <c r="K73" s="177"/>
      <c r="L73" s="177"/>
      <c r="M73" s="177"/>
      <c r="N73" s="177"/>
      <c r="O73" s="177"/>
      <c r="P73" s="177"/>
      <c r="Q73" s="178"/>
    </row>
    <row r="74" spans="1:17" ht="15">
      <c r="A74" s="194"/>
      <c r="B74" s="113">
        <v>3</v>
      </c>
      <c r="C74" s="114" t="s">
        <v>168</v>
      </c>
      <c r="D74" s="115"/>
      <c r="E74" s="115"/>
      <c r="F74" s="115"/>
      <c r="G74" s="106" t="s">
        <v>185</v>
      </c>
      <c r="I74" s="179"/>
      <c r="J74" s="180"/>
      <c r="K74" s="180"/>
      <c r="L74" s="180"/>
      <c r="M74" s="180"/>
      <c r="N74" s="180"/>
      <c r="O74" s="180"/>
      <c r="P74" s="180"/>
      <c r="Q74" s="181"/>
    </row>
    <row r="75" spans="1:17" ht="15">
      <c r="A75" s="194"/>
      <c r="B75" s="113">
        <v>4</v>
      </c>
      <c r="C75" s="114" t="s">
        <v>68</v>
      </c>
      <c r="D75" s="115"/>
      <c r="E75" s="115"/>
      <c r="F75" s="115"/>
      <c r="G75" s="106" t="s">
        <v>68</v>
      </c>
      <c r="I75" s="179"/>
      <c r="J75" s="180"/>
      <c r="K75" s="180"/>
      <c r="L75" s="180"/>
      <c r="M75" s="180"/>
      <c r="N75" s="180"/>
      <c r="O75" s="180"/>
      <c r="P75" s="180"/>
      <c r="Q75" s="181"/>
    </row>
    <row r="76" spans="1:17" ht="15">
      <c r="A76" s="194"/>
      <c r="B76" s="113">
        <v>5</v>
      </c>
      <c r="C76" s="114" t="s">
        <v>69</v>
      </c>
      <c r="D76" s="115"/>
      <c r="E76" s="115"/>
      <c r="F76" s="115"/>
      <c r="G76" s="106" t="s">
        <v>69</v>
      </c>
      <c r="I76" s="179"/>
      <c r="J76" s="180"/>
      <c r="K76" s="180"/>
      <c r="L76" s="180"/>
      <c r="M76" s="180"/>
      <c r="N76" s="180"/>
      <c r="O76" s="180"/>
      <c r="P76" s="180"/>
      <c r="Q76" s="181"/>
    </row>
    <row r="77" spans="1:17" ht="15">
      <c r="A77" s="194"/>
      <c r="B77" s="113">
        <v>6</v>
      </c>
      <c r="C77" s="114" t="s">
        <v>169</v>
      </c>
      <c r="D77" s="115"/>
      <c r="E77" s="115"/>
      <c r="F77" s="115"/>
      <c r="G77" s="106" t="s">
        <v>186</v>
      </c>
      <c r="I77" s="179"/>
      <c r="J77" s="180"/>
      <c r="K77" s="180"/>
      <c r="L77" s="180"/>
      <c r="M77" s="180"/>
      <c r="N77" s="180"/>
      <c r="O77" s="180"/>
      <c r="P77" s="180"/>
      <c r="Q77" s="181"/>
    </row>
    <row r="78" spans="1:17" ht="15">
      <c r="A78" s="194"/>
      <c r="B78" s="113">
        <v>7</v>
      </c>
      <c r="C78" s="114" t="s">
        <v>70</v>
      </c>
      <c r="D78" s="115"/>
      <c r="E78" s="115"/>
      <c r="F78" s="115"/>
      <c r="G78" s="106" t="s">
        <v>70</v>
      </c>
      <c r="I78" s="179"/>
      <c r="J78" s="180"/>
      <c r="K78" s="180"/>
      <c r="L78" s="180"/>
      <c r="M78" s="180"/>
      <c r="N78" s="180"/>
      <c r="O78" s="180"/>
      <c r="P78" s="180"/>
      <c r="Q78" s="181"/>
    </row>
    <row r="79" spans="1:17" ht="15">
      <c r="A79" s="194"/>
      <c r="B79" s="113">
        <v>8</v>
      </c>
      <c r="C79" s="114" t="s">
        <v>71</v>
      </c>
      <c r="D79" s="115"/>
      <c r="E79" s="115"/>
      <c r="F79" s="115"/>
      <c r="G79" s="106" t="s">
        <v>71</v>
      </c>
      <c r="I79" s="182"/>
      <c r="J79" s="183"/>
      <c r="K79" s="183"/>
      <c r="L79" s="183"/>
      <c r="M79" s="183"/>
      <c r="N79" s="183"/>
      <c r="O79" s="183"/>
      <c r="P79" s="183"/>
      <c r="Q79" s="184"/>
    </row>
    <row r="80" spans="1:7" ht="15">
      <c r="A80" s="194"/>
      <c r="B80" s="113">
        <v>9</v>
      </c>
      <c r="C80" s="114" t="s">
        <v>72</v>
      </c>
      <c r="D80" s="115"/>
      <c r="E80" s="115"/>
      <c r="F80" s="115"/>
      <c r="G80" s="106" t="s">
        <v>72</v>
      </c>
    </row>
    <row r="81" spans="1:7" ht="15">
      <c r="A81" s="194"/>
      <c r="B81" s="113">
        <v>10</v>
      </c>
      <c r="C81" s="114" t="s">
        <v>170</v>
      </c>
      <c r="D81" s="115"/>
      <c r="E81" s="115"/>
      <c r="F81" s="115"/>
      <c r="G81" s="106" t="s">
        <v>73</v>
      </c>
    </row>
    <row r="82" spans="1:7" ht="15">
      <c r="A82" s="194"/>
      <c r="B82" s="113">
        <v>11</v>
      </c>
      <c r="C82" s="114" t="s">
        <v>171</v>
      </c>
      <c r="D82" s="115"/>
      <c r="E82" s="115"/>
      <c r="F82" s="115"/>
      <c r="G82" s="106" t="s">
        <v>187</v>
      </c>
    </row>
    <row r="83" spans="1:7" ht="15">
      <c r="A83" s="194"/>
      <c r="B83" s="113">
        <v>12</v>
      </c>
      <c r="C83" s="114" t="s">
        <v>172</v>
      </c>
      <c r="D83" s="115"/>
      <c r="E83" s="115"/>
      <c r="F83" s="115"/>
      <c r="G83" s="106" t="s">
        <v>188</v>
      </c>
    </row>
    <row r="84" spans="1:7" ht="15">
      <c r="A84" s="194"/>
      <c r="B84" s="113">
        <v>13</v>
      </c>
      <c r="C84" s="114" t="s">
        <v>173</v>
      </c>
      <c r="D84" s="115"/>
      <c r="E84" s="115"/>
      <c r="F84" s="115"/>
      <c r="G84" s="106" t="s">
        <v>189</v>
      </c>
    </row>
    <row r="85" spans="1:7" ht="15">
      <c r="A85" s="194"/>
      <c r="B85" s="113">
        <v>14</v>
      </c>
      <c r="C85" s="114" t="s">
        <v>174</v>
      </c>
      <c r="D85" s="115"/>
      <c r="E85" s="115"/>
      <c r="F85" s="115"/>
      <c r="G85" s="106" t="s">
        <v>190</v>
      </c>
    </row>
    <row r="86" spans="1:7" ht="15">
      <c r="A86" s="194"/>
      <c r="B86" s="113">
        <v>15</v>
      </c>
      <c r="C86" s="114" t="s">
        <v>175</v>
      </c>
      <c r="D86" s="115"/>
      <c r="E86" s="115"/>
      <c r="F86" s="115"/>
      <c r="G86" s="106" t="s">
        <v>191</v>
      </c>
    </row>
    <row r="87" spans="1:7" ht="15">
      <c r="A87" s="194"/>
      <c r="B87" s="113">
        <v>16</v>
      </c>
      <c r="C87" s="114" t="s">
        <v>176</v>
      </c>
      <c r="D87" s="115"/>
      <c r="E87" s="115"/>
      <c r="F87" s="115"/>
      <c r="G87" s="106" t="s">
        <v>192</v>
      </c>
    </row>
    <row r="88" spans="1:7" ht="15">
      <c r="A88" s="194"/>
      <c r="B88" s="113">
        <v>17</v>
      </c>
      <c r="C88" s="114" t="s">
        <v>177</v>
      </c>
      <c r="D88" s="115"/>
      <c r="E88" s="115"/>
      <c r="F88" s="115"/>
      <c r="G88" s="106" t="s">
        <v>193</v>
      </c>
    </row>
    <row r="89" spans="1:7" ht="15">
      <c r="A89" s="194"/>
      <c r="B89" s="113">
        <v>18</v>
      </c>
      <c r="C89" s="114" t="s">
        <v>178</v>
      </c>
      <c r="D89" s="115"/>
      <c r="E89" s="115"/>
      <c r="F89" s="115"/>
      <c r="G89" s="106" t="s">
        <v>194</v>
      </c>
    </row>
    <row r="90" spans="1:7" ht="15">
      <c r="A90" s="194"/>
      <c r="B90" s="113">
        <v>19</v>
      </c>
      <c r="C90" s="114" t="s">
        <v>74</v>
      </c>
      <c r="D90" s="115"/>
      <c r="E90" s="115"/>
      <c r="F90" s="115"/>
      <c r="G90" s="106" t="s">
        <v>195</v>
      </c>
    </row>
    <row r="91" spans="1:7" ht="15">
      <c r="A91" s="194"/>
      <c r="B91" s="113">
        <v>20</v>
      </c>
      <c r="C91" s="114" t="s">
        <v>179</v>
      </c>
      <c r="D91" s="115"/>
      <c r="E91" s="115"/>
      <c r="F91" s="115"/>
      <c r="G91" s="106" t="s">
        <v>196</v>
      </c>
    </row>
    <row r="92" spans="1:7" ht="15">
      <c r="A92" s="194"/>
      <c r="B92" s="113">
        <v>21</v>
      </c>
      <c r="C92" s="114" t="s">
        <v>180</v>
      </c>
      <c r="D92" s="115"/>
      <c r="E92" s="115"/>
      <c r="F92" s="115"/>
      <c r="G92" s="106" t="s">
        <v>197</v>
      </c>
    </row>
    <row r="93" spans="1:7" ht="15">
      <c r="A93" s="194"/>
      <c r="B93" s="113">
        <v>22</v>
      </c>
      <c r="C93" s="114" t="s">
        <v>181</v>
      </c>
      <c r="D93" s="115"/>
      <c r="E93" s="115"/>
      <c r="F93" s="115"/>
      <c r="G93" s="106" t="s">
        <v>198</v>
      </c>
    </row>
    <row r="94" spans="1:7" ht="15">
      <c r="A94" s="194"/>
      <c r="B94" s="113">
        <v>23</v>
      </c>
      <c r="C94" s="114" t="s">
        <v>182</v>
      </c>
      <c r="D94" s="115"/>
      <c r="E94" s="115"/>
      <c r="F94" s="115"/>
      <c r="G94" s="106" t="s">
        <v>199</v>
      </c>
    </row>
  </sheetData>
  <sheetProtection password="CB8A" sheet="1" objects="1" scenarios="1" selectLockedCells="1"/>
  <mergeCells count="12">
    <mergeCell ref="D69:F69"/>
    <mergeCell ref="D68:F68"/>
    <mergeCell ref="D67:F67"/>
    <mergeCell ref="D66:F66"/>
    <mergeCell ref="I73:Q79"/>
    <mergeCell ref="C71:F71"/>
    <mergeCell ref="B2:S5"/>
    <mergeCell ref="A71:A94"/>
    <mergeCell ref="A65:A70"/>
    <mergeCell ref="B65:L65"/>
    <mergeCell ref="G66:L70"/>
    <mergeCell ref="D70:F70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7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/>
  <dimension ref="A1:V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2" width="9.140625" style="1" customWidth="1"/>
    <col min="23" max="16384" width="9.140625" style="2" customWidth="1"/>
  </cols>
  <sheetData>
    <row r="1" spans="1:10" ht="31.5" customHeight="1">
      <c r="A1" s="215" t="s">
        <v>221</v>
      </c>
      <c r="B1" s="209">
        <f>Rep!A13</f>
        <v>0</v>
      </c>
      <c r="C1" s="210"/>
      <c r="D1" s="82" t="s">
        <v>94</v>
      </c>
      <c r="E1" s="241"/>
      <c r="F1" s="241"/>
      <c r="G1" s="242"/>
      <c r="H1" s="81">
        <v>0</v>
      </c>
      <c r="I1" s="1">
        <v>1</v>
      </c>
      <c r="J1" s="1" t="str">
        <f>Info!C72</f>
        <v>niebieska</v>
      </c>
    </row>
    <row r="2" spans="1:14" ht="15.75" customHeight="1" thickBot="1">
      <c r="A2" s="216"/>
      <c r="B2" s="211"/>
      <c r="C2" s="212"/>
      <c r="D2" s="24" t="s">
        <v>95</v>
      </c>
      <c r="E2" s="239"/>
      <c r="F2" s="239"/>
      <c r="G2" s="240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16"/>
      <c r="B3" s="205" t="s">
        <v>206</v>
      </c>
      <c r="C3" s="206"/>
      <c r="D3" s="203" t="s">
        <v>97</v>
      </c>
      <c r="E3" s="203"/>
      <c r="F3" s="203"/>
      <c r="G3" s="203"/>
      <c r="H3" s="204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16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2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01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02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3"/>
      <c r="B17" s="17" t="s">
        <v>80</v>
      </c>
      <c r="C17" s="79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4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01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26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29">
        <f>Info!I1</f>
        <v>290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30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217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31" t="str">
        <f>Info!H1</f>
        <v>KROSNO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32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37" t="str">
        <f>'Ex'!B26</f>
        <v>Kkm za 2017 rok </v>
      </c>
      <c r="C26" s="238"/>
      <c r="D26" s="238"/>
      <c r="E26" s="61">
        <f>SUM(L6:L25)</f>
        <v>0</v>
      </c>
      <c r="F26" s="219" t="s">
        <v>105</v>
      </c>
      <c r="G26" s="220"/>
      <c r="H26" s="221"/>
    </row>
    <row r="27" spans="1:8" ht="24" customHeight="1" thickBot="1">
      <c r="A27" s="80" t="s">
        <v>149</v>
      </c>
      <c r="B27" s="235" t="str">
        <f>'Ex'!B27</f>
        <v>Kkm za 2018 rok </v>
      </c>
      <c r="C27" s="236"/>
      <c r="D27" s="236"/>
      <c r="E27" s="59">
        <f>IF(OR(SUM(M6:M25)&gt;=600,SUM(M6:M25)=0),SUM(M6:M25),"MAŁO")</f>
        <v>0</v>
      </c>
      <c r="F27" s="222">
        <f>IF(AND(E27&lt;&gt;"MAŁO",OR(SUM(L6:M25)&gt;=2000,SUM(L6:M25)=0)),SUM(L6:M25),"MAŁO")</f>
        <v>0</v>
      </c>
      <c r="G27" s="223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B1:C2"/>
    <mergeCell ref="E1:G1"/>
    <mergeCell ref="E2:G2"/>
    <mergeCell ref="A1:A4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6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0</formula>
    </cfRule>
    <cfRule type="cellIs" priority="16" dxfId="0" operator="equal" stopIfTrue="1">
      <formula>""</formula>
    </cfRule>
  </conditionalFormatting>
  <conditionalFormatting sqref="E27">
    <cfRule type="cellIs" priority="17" dxfId="0" operator="equal" stopIfTrue="1">
      <formula>"MAŁO"</formula>
    </cfRule>
    <cfRule type="cellIs" priority="18" dxfId="1" operator="between" stopIfTrue="1">
      <formula>600</formula>
      <formula>15000</formula>
    </cfRule>
    <cfRule type="cellIs" priority="19" dxfId="0" operator="greaterThan" stopIfTrue="1">
      <formula>15000</formula>
    </cfRule>
  </conditionalFormatting>
  <conditionalFormatting sqref="F27:G27">
    <cfRule type="cellIs" priority="20" dxfId="0" operator="between" stopIfTrue="1">
      <formula>0.01</formula>
      <formula>1999.99</formula>
    </cfRule>
    <cfRule type="cellIs" priority="21" dxfId="1" operator="between" stopIfTrue="1">
      <formula>2000</formula>
      <formula>15000</formula>
    </cfRule>
    <cfRule type="cellIs" priority="22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V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2" width="9.140625" style="1" customWidth="1"/>
    <col min="23" max="16384" width="9.140625" style="2" customWidth="1"/>
  </cols>
  <sheetData>
    <row r="1" spans="1:10" ht="31.5" customHeight="1">
      <c r="A1" s="215" t="s">
        <v>221</v>
      </c>
      <c r="B1" s="209">
        <f>Rep!A14</f>
        <v>0</v>
      </c>
      <c r="C1" s="210"/>
      <c r="D1" s="82" t="s">
        <v>94</v>
      </c>
      <c r="E1" s="241"/>
      <c r="F1" s="241"/>
      <c r="G1" s="242"/>
      <c r="H1" s="81">
        <v>0</v>
      </c>
      <c r="I1" s="1">
        <v>1</v>
      </c>
      <c r="J1" s="1" t="str">
        <f>Info!C72</f>
        <v>niebieska</v>
      </c>
    </row>
    <row r="2" spans="1:14" ht="15.75" customHeight="1" thickBot="1">
      <c r="A2" s="216"/>
      <c r="B2" s="211"/>
      <c r="C2" s="212"/>
      <c r="D2" s="24" t="s">
        <v>95</v>
      </c>
      <c r="E2" s="239"/>
      <c r="F2" s="239"/>
      <c r="G2" s="240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16"/>
      <c r="B3" s="205" t="s">
        <v>206</v>
      </c>
      <c r="C3" s="206"/>
      <c r="D3" s="203" t="s">
        <v>97</v>
      </c>
      <c r="E3" s="203"/>
      <c r="F3" s="203"/>
      <c r="G3" s="203"/>
      <c r="H3" s="204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16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2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01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02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3"/>
      <c r="B17" s="17" t="s">
        <v>80</v>
      </c>
      <c r="C17" s="105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4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01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26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29">
        <f>Info!I1</f>
        <v>290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30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217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31" t="str">
        <f>Info!H1</f>
        <v>KROSNO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32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37" t="str">
        <f>'Ex'!B26</f>
        <v>Kkm za 2017 rok </v>
      </c>
      <c r="C26" s="238"/>
      <c r="D26" s="238"/>
      <c r="E26" s="61">
        <f>SUM(L6:L25)</f>
        <v>0</v>
      </c>
      <c r="F26" s="219" t="s">
        <v>105</v>
      </c>
      <c r="G26" s="220"/>
      <c r="H26" s="221"/>
    </row>
    <row r="27" spans="1:8" ht="24" customHeight="1" thickBot="1">
      <c r="A27" s="80" t="s">
        <v>149</v>
      </c>
      <c r="B27" s="235" t="str">
        <f>'Ex'!B27</f>
        <v>Kkm za 2018 rok </v>
      </c>
      <c r="C27" s="236"/>
      <c r="D27" s="236"/>
      <c r="E27" s="59">
        <f>IF(OR(SUM(M6:M25)&gt;=600,SUM(M6:M25)=0),SUM(M6:M25),"MAŁO")</f>
        <v>0</v>
      </c>
      <c r="F27" s="222">
        <f>IF(AND(E27&lt;&gt;"MAŁO",OR(SUM(L6:M25)&gt;=2000,SUM(L6:M25)=0)),SUM(L6:M25),"MAŁO")</f>
        <v>0</v>
      </c>
      <c r="G27" s="223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6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0</formula>
    </cfRule>
    <cfRule type="cellIs" priority="16" dxfId="0" operator="equal" stopIfTrue="1">
      <formula>""</formula>
    </cfRule>
  </conditionalFormatting>
  <conditionalFormatting sqref="E27">
    <cfRule type="cellIs" priority="17" dxfId="0" operator="equal" stopIfTrue="1">
      <formula>"MAŁO"</formula>
    </cfRule>
    <cfRule type="cellIs" priority="18" dxfId="1" operator="between" stopIfTrue="1">
      <formula>600</formula>
      <formula>15000</formula>
    </cfRule>
    <cfRule type="cellIs" priority="19" dxfId="0" operator="greaterThan" stopIfTrue="1">
      <formula>15000</formula>
    </cfRule>
  </conditionalFormatting>
  <conditionalFormatting sqref="F27:G27">
    <cfRule type="cellIs" priority="20" dxfId="0" operator="between" stopIfTrue="1">
      <formula>0.01</formula>
      <formula>1999.99</formula>
    </cfRule>
    <cfRule type="cellIs" priority="21" dxfId="1" operator="between" stopIfTrue="1">
      <formula>2000</formula>
      <formula>15000</formula>
    </cfRule>
    <cfRule type="cellIs" priority="22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S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9" width="9.140625" style="1" customWidth="1"/>
    <col min="20" max="16384" width="9.140625" style="2" customWidth="1"/>
  </cols>
  <sheetData>
    <row r="1" spans="1:10" ht="31.5" customHeight="1">
      <c r="A1" s="215" t="s">
        <v>221</v>
      </c>
      <c r="B1" s="209">
        <f>Rep!A15</f>
        <v>0</v>
      </c>
      <c r="C1" s="210"/>
      <c r="D1" s="82" t="s">
        <v>94</v>
      </c>
      <c r="E1" s="241"/>
      <c r="F1" s="241"/>
      <c r="G1" s="242"/>
      <c r="H1" s="81">
        <v>0</v>
      </c>
      <c r="I1" s="1">
        <v>1</v>
      </c>
      <c r="J1" s="1" t="str">
        <f>Info!C72</f>
        <v>niebieska</v>
      </c>
    </row>
    <row r="2" spans="1:14" ht="15.75" customHeight="1" thickBot="1">
      <c r="A2" s="216"/>
      <c r="B2" s="211"/>
      <c r="C2" s="212"/>
      <c r="D2" s="24" t="s">
        <v>95</v>
      </c>
      <c r="E2" s="239"/>
      <c r="F2" s="239"/>
      <c r="G2" s="240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16"/>
      <c r="B3" s="205" t="s">
        <v>206</v>
      </c>
      <c r="C3" s="206"/>
      <c r="D3" s="203" t="s">
        <v>97</v>
      </c>
      <c r="E3" s="203"/>
      <c r="F3" s="203"/>
      <c r="G3" s="203"/>
      <c r="H3" s="204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16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19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01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02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3"/>
      <c r="B17" s="17" t="s">
        <v>80</v>
      </c>
      <c r="C17" s="79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4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01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26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29">
        <f>Info!I1</f>
        <v>290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30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217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31" t="str">
        <f>Info!H1</f>
        <v>KROSNO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32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37" t="str">
        <f>'Ex'!B26</f>
        <v>Kkm za 2017 rok </v>
      </c>
      <c r="C26" s="238"/>
      <c r="D26" s="238"/>
      <c r="E26" s="61">
        <f>SUM(L6:L25)</f>
        <v>0</v>
      </c>
      <c r="F26" s="219" t="s">
        <v>105</v>
      </c>
      <c r="G26" s="220"/>
      <c r="H26" s="221"/>
    </row>
    <row r="27" spans="1:8" ht="24" customHeight="1" thickBot="1">
      <c r="A27" s="80" t="s">
        <v>149</v>
      </c>
      <c r="B27" s="235" t="str">
        <f>'Ex'!B27</f>
        <v>Kkm za 2018 rok </v>
      </c>
      <c r="C27" s="236"/>
      <c r="D27" s="236"/>
      <c r="E27" s="59">
        <f>IF(OR(SUM(M6:M25)&gt;=600,SUM(M6:M25)=0),SUM(M6:M25),"MAŁO")</f>
        <v>0</v>
      </c>
      <c r="F27" s="222">
        <f>IF(AND(E27&lt;&gt;"MAŁO",OR(SUM(L6:M25)&gt;=2000,SUM(L6:M25)=0)),SUM(L6:M25),"MAŁO")</f>
        <v>0</v>
      </c>
      <c r="G27" s="223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6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0</formula>
    </cfRule>
    <cfRule type="cellIs" priority="16" dxfId="0" operator="equal" stopIfTrue="1">
      <formula>""</formula>
    </cfRule>
  </conditionalFormatting>
  <conditionalFormatting sqref="E27">
    <cfRule type="cellIs" priority="17" dxfId="0" operator="equal" stopIfTrue="1">
      <formula>"MAŁO"</formula>
    </cfRule>
    <cfRule type="cellIs" priority="18" dxfId="1" operator="between" stopIfTrue="1">
      <formula>600</formula>
      <formula>15000</formula>
    </cfRule>
    <cfRule type="cellIs" priority="19" dxfId="0" operator="greaterThan" stopIfTrue="1">
      <formula>15000</formula>
    </cfRule>
  </conditionalFormatting>
  <conditionalFormatting sqref="F27:G27">
    <cfRule type="cellIs" priority="20" dxfId="0" operator="between" stopIfTrue="1">
      <formula>0.01</formula>
      <formula>1999.99</formula>
    </cfRule>
    <cfRule type="cellIs" priority="21" dxfId="1" operator="between" stopIfTrue="1">
      <formula>2000</formula>
      <formula>15000</formula>
    </cfRule>
    <cfRule type="cellIs" priority="22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R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8" width="9.140625" style="1" customWidth="1"/>
    <col min="19" max="16384" width="9.140625" style="2" customWidth="1"/>
  </cols>
  <sheetData>
    <row r="1" spans="1:10" ht="31.5" customHeight="1">
      <c r="A1" s="215" t="s">
        <v>221</v>
      </c>
      <c r="B1" s="209">
        <f>Rep!A16</f>
        <v>0</v>
      </c>
      <c r="C1" s="210"/>
      <c r="D1" s="82" t="s">
        <v>94</v>
      </c>
      <c r="E1" s="241"/>
      <c r="F1" s="241"/>
      <c r="G1" s="242"/>
      <c r="H1" s="81">
        <v>0</v>
      </c>
      <c r="I1" s="1">
        <v>1</v>
      </c>
      <c r="J1" s="1" t="str">
        <f>Info!C72</f>
        <v>niebieska</v>
      </c>
    </row>
    <row r="2" spans="1:14" ht="15.75" customHeight="1" thickBot="1">
      <c r="A2" s="216"/>
      <c r="B2" s="211"/>
      <c r="C2" s="212"/>
      <c r="D2" s="24" t="s">
        <v>95</v>
      </c>
      <c r="E2" s="239"/>
      <c r="F2" s="239"/>
      <c r="G2" s="240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16"/>
      <c r="B3" s="205" t="s">
        <v>206</v>
      </c>
      <c r="C3" s="206"/>
      <c r="D3" s="203" t="s">
        <v>97</v>
      </c>
      <c r="E3" s="203"/>
      <c r="F3" s="203"/>
      <c r="G3" s="203"/>
      <c r="H3" s="204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16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18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01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02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3"/>
      <c r="B17" s="17" t="s">
        <v>80</v>
      </c>
      <c r="C17" s="105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4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01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26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29">
        <f>Info!I1</f>
        <v>290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30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217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31" t="str">
        <f>Info!H1</f>
        <v>KROSNO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32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37" t="str">
        <f>'Ex'!B26</f>
        <v>Kkm za 2017 rok </v>
      </c>
      <c r="C26" s="238"/>
      <c r="D26" s="238"/>
      <c r="E26" s="61">
        <f>SUM(L6:L25)</f>
        <v>0</v>
      </c>
      <c r="F26" s="219" t="s">
        <v>105</v>
      </c>
      <c r="G26" s="220"/>
      <c r="H26" s="221"/>
    </row>
    <row r="27" spans="1:8" ht="24" customHeight="1" thickBot="1">
      <c r="A27" s="80" t="s">
        <v>149</v>
      </c>
      <c r="B27" s="235" t="str">
        <f>'Ex'!B27</f>
        <v>Kkm za 2018 rok </v>
      </c>
      <c r="C27" s="236"/>
      <c r="D27" s="236"/>
      <c r="E27" s="59">
        <f>IF(OR(SUM(M6:M25)&gt;=600,SUM(M6:M25)=0),SUM(M6:M25),"MAŁO")</f>
        <v>0</v>
      </c>
      <c r="F27" s="222">
        <f>IF(AND(E27&lt;&gt;"MAŁO",OR(SUM(L6:M25)&gt;=2000,SUM(L6:M25)=0)),SUM(L6:M25),"MAŁO")</f>
        <v>0</v>
      </c>
      <c r="G27" s="223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6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0</formula>
    </cfRule>
    <cfRule type="cellIs" priority="16" dxfId="0" operator="equal" stopIfTrue="1">
      <formula>""</formula>
    </cfRule>
  </conditionalFormatting>
  <conditionalFormatting sqref="E27">
    <cfRule type="cellIs" priority="17" dxfId="0" operator="equal" stopIfTrue="1">
      <formula>"MAŁO"</formula>
    </cfRule>
    <cfRule type="cellIs" priority="18" dxfId="1" operator="between" stopIfTrue="1">
      <formula>600</formula>
      <formula>15000</formula>
    </cfRule>
    <cfRule type="cellIs" priority="19" dxfId="0" operator="greaterThan" stopIfTrue="1">
      <formula>15000</formula>
    </cfRule>
  </conditionalFormatting>
  <conditionalFormatting sqref="F27:G27">
    <cfRule type="cellIs" priority="20" dxfId="0" operator="between" stopIfTrue="1">
      <formula>0.01</formula>
      <formula>1999.99</formula>
    </cfRule>
    <cfRule type="cellIs" priority="21" dxfId="1" operator="between" stopIfTrue="1">
      <formula>2000</formula>
      <formula>15000</formula>
    </cfRule>
    <cfRule type="cellIs" priority="22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9"/>
  <dimension ref="A1:V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2" width="9.140625" style="1" customWidth="1"/>
    <col min="23" max="16384" width="9.140625" style="2" customWidth="1"/>
  </cols>
  <sheetData>
    <row r="1" spans="1:10" ht="31.5" customHeight="1">
      <c r="A1" s="215" t="s">
        <v>221</v>
      </c>
      <c r="B1" s="209">
        <f>Rep!A17</f>
        <v>0</v>
      </c>
      <c r="C1" s="210"/>
      <c r="D1" s="82" t="s">
        <v>94</v>
      </c>
      <c r="E1" s="241"/>
      <c r="F1" s="241"/>
      <c r="G1" s="242"/>
      <c r="H1" s="81">
        <v>0</v>
      </c>
      <c r="I1" s="1">
        <v>1</v>
      </c>
      <c r="J1" s="1" t="str">
        <f>Info!C72</f>
        <v>niebieska</v>
      </c>
    </row>
    <row r="2" spans="1:14" ht="15.75" customHeight="1" thickBot="1">
      <c r="A2" s="216"/>
      <c r="B2" s="211"/>
      <c r="C2" s="212"/>
      <c r="D2" s="24" t="s">
        <v>95</v>
      </c>
      <c r="E2" s="239"/>
      <c r="F2" s="239"/>
      <c r="G2" s="240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16"/>
      <c r="B3" s="205" t="s">
        <v>206</v>
      </c>
      <c r="C3" s="206"/>
      <c r="D3" s="203" t="s">
        <v>97</v>
      </c>
      <c r="E3" s="203"/>
      <c r="F3" s="203"/>
      <c r="G3" s="203"/>
      <c r="H3" s="204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16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2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01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02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3"/>
      <c r="B17" s="17" t="s">
        <v>80</v>
      </c>
      <c r="C17" s="79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4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01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26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29">
        <f>Info!I1</f>
        <v>290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30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217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31" t="str">
        <f>Info!H1</f>
        <v>KROSNO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32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37" t="str">
        <f>'Ex'!B26</f>
        <v>Kkm za 2017 rok </v>
      </c>
      <c r="C26" s="238"/>
      <c r="D26" s="238"/>
      <c r="E26" s="61">
        <f>SUM(L6:L25)</f>
        <v>0</v>
      </c>
      <c r="F26" s="219" t="s">
        <v>105</v>
      </c>
      <c r="G26" s="220"/>
      <c r="H26" s="221"/>
    </row>
    <row r="27" spans="1:8" ht="24" customHeight="1" thickBot="1">
      <c r="A27" s="80" t="s">
        <v>149</v>
      </c>
      <c r="B27" s="235" t="str">
        <f>'Ex'!B27</f>
        <v>Kkm za 2018 rok </v>
      </c>
      <c r="C27" s="236"/>
      <c r="D27" s="236"/>
      <c r="E27" s="59">
        <f>IF(OR(SUM(M6:M25)&gt;=600,SUM(M6:M25)=0),SUM(M6:M25),"MAŁO")</f>
        <v>0</v>
      </c>
      <c r="F27" s="222">
        <f>IF(AND(E27&lt;&gt;"MAŁO",OR(SUM(L6:M25)&gt;=2000,SUM(L6:M25)=0)),SUM(L6:M25),"MAŁO")</f>
        <v>0</v>
      </c>
      <c r="G27" s="223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6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0</formula>
    </cfRule>
    <cfRule type="cellIs" priority="16" dxfId="0" operator="equal" stopIfTrue="1">
      <formula>""</formula>
    </cfRule>
  </conditionalFormatting>
  <conditionalFormatting sqref="E27">
    <cfRule type="cellIs" priority="17" dxfId="0" operator="equal" stopIfTrue="1">
      <formula>"MAŁO"</formula>
    </cfRule>
    <cfRule type="cellIs" priority="18" dxfId="1" operator="between" stopIfTrue="1">
      <formula>600</formula>
      <formula>15000</formula>
    </cfRule>
    <cfRule type="cellIs" priority="19" dxfId="0" operator="greaterThan" stopIfTrue="1">
      <formula>15000</formula>
    </cfRule>
  </conditionalFormatting>
  <conditionalFormatting sqref="F27:G27">
    <cfRule type="cellIs" priority="20" dxfId="0" operator="between" stopIfTrue="1">
      <formula>0.01</formula>
      <formula>1999.99</formula>
    </cfRule>
    <cfRule type="cellIs" priority="21" dxfId="1" operator="between" stopIfTrue="1">
      <formula>2000</formula>
      <formula>15000</formula>
    </cfRule>
    <cfRule type="cellIs" priority="22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7"/>
  <dimension ref="A1:W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15" t="s">
        <v>221</v>
      </c>
      <c r="B1" s="209">
        <f>Rep!A18</f>
        <v>0</v>
      </c>
      <c r="C1" s="210"/>
      <c r="D1" s="82" t="s">
        <v>94</v>
      </c>
      <c r="E1" s="241"/>
      <c r="F1" s="241"/>
      <c r="G1" s="242"/>
      <c r="H1" s="81">
        <v>0</v>
      </c>
      <c r="I1" s="1">
        <v>1</v>
      </c>
      <c r="J1" s="1" t="str">
        <f>Info!C72</f>
        <v>niebieska</v>
      </c>
    </row>
    <row r="2" spans="1:14" ht="15.75" customHeight="1" thickBot="1">
      <c r="A2" s="216"/>
      <c r="B2" s="211"/>
      <c r="C2" s="212"/>
      <c r="D2" s="24" t="s">
        <v>95</v>
      </c>
      <c r="E2" s="239"/>
      <c r="F2" s="239"/>
      <c r="G2" s="240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16"/>
      <c r="B3" s="205" t="s">
        <v>206</v>
      </c>
      <c r="C3" s="206"/>
      <c r="D3" s="203" t="s">
        <v>97</v>
      </c>
      <c r="E3" s="203"/>
      <c r="F3" s="203"/>
      <c r="G3" s="203"/>
      <c r="H3" s="204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16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 aca="true" t="shared" si="0" ref="L6:L25">IF(AND(C6&gt;=$M$2,C6&lt;=$M$3,E6&gt;=100,E6&lt;=1500,F6&gt;=150,H6&gt;=20),E6,0)</f>
        <v>0</v>
      </c>
      <c r="M6" s="100">
        <f aca="true" t="shared" si="1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t="shared" si="0"/>
        <v>0</v>
      </c>
      <c r="M7" s="100">
        <f t="shared" si="1"/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 thickBot="1">
      <c r="A12" s="118" t="str">
        <f>'Ex'!A12</f>
        <v> </v>
      </c>
      <c r="B12" s="25" t="s">
        <v>7</v>
      </c>
      <c r="C12" s="121"/>
      <c r="D12" s="73"/>
      <c r="E12" s="74"/>
      <c r="F12" s="122"/>
      <c r="G12" s="123"/>
      <c r="H12" s="124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25"/>
      <c r="C13" s="126"/>
      <c r="D13" s="127"/>
      <c r="E13" s="128"/>
      <c r="F13" s="129"/>
      <c r="G13" s="129"/>
      <c r="H13" s="130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31"/>
      <c r="C14" s="132"/>
      <c r="D14" s="133"/>
      <c r="E14" s="134"/>
      <c r="F14" s="135"/>
      <c r="G14" s="135"/>
      <c r="H14" s="136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01" t="s">
        <v>207</v>
      </c>
      <c r="B15" s="131"/>
      <c r="C15" s="132"/>
      <c r="D15" s="133"/>
      <c r="E15" s="134"/>
      <c r="F15" s="135"/>
      <c r="G15" s="135"/>
      <c r="H15" s="136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02"/>
      <c r="B16" s="131"/>
      <c r="C16" s="132"/>
      <c r="D16" s="133"/>
      <c r="E16" s="134"/>
      <c r="F16" s="135"/>
      <c r="G16" s="135"/>
      <c r="H16" s="136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3"/>
      <c r="B17" s="131"/>
      <c r="C17" s="132"/>
      <c r="D17" s="133"/>
      <c r="E17" s="134"/>
      <c r="F17" s="135"/>
      <c r="G17" s="135"/>
      <c r="H17" s="136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4"/>
      <c r="B18" s="131"/>
      <c r="C18" s="132"/>
      <c r="D18" s="133"/>
      <c r="E18" s="134"/>
      <c r="F18" s="135"/>
      <c r="G18" s="135"/>
      <c r="H18" s="136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01" t="s">
        <v>212</v>
      </c>
      <c r="B19" s="131"/>
      <c r="C19" s="132"/>
      <c r="D19" s="133"/>
      <c r="E19" s="134"/>
      <c r="F19" s="135"/>
      <c r="G19" s="135"/>
      <c r="H19" s="136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26"/>
      <c r="B20" s="131"/>
      <c r="C20" s="132"/>
      <c r="D20" s="133"/>
      <c r="E20" s="134"/>
      <c r="F20" s="135"/>
      <c r="G20" s="135"/>
      <c r="H20" s="136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29">
        <f>Info!I1</f>
        <v>290</v>
      </c>
      <c r="B21" s="131"/>
      <c r="C21" s="132"/>
      <c r="D21" s="133"/>
      <c r="E21" s="134"/>
      <c r="F21" s="135"/>
      <c r="G21" s="135"/>
      <c r="H21" s="136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30"/>
      <c r="B22" s="131"/>
      <c r="C22" s="132"/>
      <c r="D22" s="133"/>
      <c r="E22" s="134"/>
      <c r="F22" s="135"/>
      <c r="G22" s="135"/>
      <c r="H22" s="136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217</v>
      </c>
      <c r="B23" s="131"/>
      <c r="C23" s="132"/>
      <c r="D23" s="133"/>
      <c r="E23" s="134"/>
      <c r="F23" s="135"/>
      <c r="G23" s="135"/>
      <c r="H23" s="136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31" t="str">
        <f>Info!H1</f>
        <v>KROSNO</v>
      </c>
      <c r="B24" s="131"/>
      <c r="C24" s="132"/>
      <c r="D24" s="133"/>
      <c r="E24" s="134"/>
      <c r="F24" s="135"/>
      <c r="G24" s="135"/>
      <c r="H24" s="136"/>
      <c r="L24" s="100">
        <f t="shared" si="0"/>
        <v>0</v>
      </c>
      <c r="M24" s="100">
        <f t="shared" si="1"/>
        <v>0</v>
      </c>
    </row>
    <row r="25" spans="1:13" ht="18" customHeight="1" thickBot="1">
      <c r="A25" s="232"/>
      <c r="B25" s="137"/>
      <c r="C25" s="138"/>
      <c r="D25" s="139"/>
      <c r="E25" s="140"/>
      <c r="F25" s="141"/>
      <c r="G25" s="141"/>
      <c r="H25" s="142"/>
      <c r="L25" s="100">
        <f t="shared" si="0"/>
        <v>0</v>
      </c>
      <c r="M25" s="100">
        <f t="shared" si="1"/>
        <v>0</v>
      </c>
    </row>
    <row r="26" spans="1:8" ht="24" customHeight="1">
      <c r="A26" s="78" t="s">
        <v>104</v>
      </c>
      <c r="B26" s="243"/>
      <c r="C26" s="244"/>
      <c r="D26" s="244"/>
      <c r="E26" s="120"/>
      <c r="F26" s="219" t="s">
        <v>105</v>
      </c>
      <c r="G26" s="220"/>
      <c r="H26" s="221"/>
    </row>
    <row r="27" spans="1:8" ht="24" customHeight="1" thickBot="1">
      <c r="A27" s="80" t="s">
        <v>211</v>
      </c>
      <c r="B27" s="245" t="str">
        <f>'Ex'!B27</f>
        <v>Kkm za 2018 rok </v>
      </c>
      <c r="C27" s="246"/>
      <c r="D27" s="246"/>
      <c r="E27" s="247"/>
      <c r="F27" s="222">
        <f>SUM(E6:E12)</f>
        <v>0</v>
      </c>
      <c r="G27" s="223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F26:H26"/>
    <mergeCell ref="F27:G27"/>
    <mergeCell ref="B26:D26"/>
    <mergeCell ref="B27:E27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13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0</formula>
    </cfRule>
    <cfRule type="cellIs" priority="16" dxfId="0" operator="equal" stopIfTrue="1">
      <formula>""</formula>
    </cfRule>
  </conditionalFormatting>
  <conditionalFormatting sqref="F27:G27">
    <cfRule type="cellIs" priority="17" dxfId="0" operator="between" stopIfTrue="1">
      <formula>0.01</formula>
      <formula>299.99</formula>
    </cfRule>
    <cfRule type="cellIs" priority="18" dxfId="1" operator="between" stopIfTrue="1">
      <formula>300</formula>
      <formula>2000</formula>
    </cfRule>
    <cfRule type="cellIs" priority="19" dxfId="0" operator="greaterThan" stopIfTrue="1">
      <formula>2000</formula>
    </cfRule>
  </conditionalFormatting>
  <conditionalFormatting sqref="C6:C12">
    <cfRule type="cellIs" priority="20" dxfId="1" operator="between" stopIfTrue="1">
      <formula>$M$4</formula>
      <formula>$M$5</formula>
    </cfRule>
    <cfRule type="cellIs" priority="21" dxfId="0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8"/>
  <dimension ref="A1:W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15" t="s">
        <v>221</v>
      </c>
      <c r="B1" s="209">
        <f>Rep!A19</f>
        <v>0</v>
      </c>
      <c r="C1" s="210"/>
      <c r="D1" s="82" t="s">
        <v>94</v>
      </c>
      <c r="E1" s="241"/>
      <c r="F1" s="241"/>
      <c r="G1" s="242"/>
      <c r="H1" s="81">
        <v>0</v>
      </c>
      <c r="I1" s="1">
        <v>1</v>
      </c>
      <c r="J1" s="1" t="str">
        <f>Info!C72</f>
        <v>niebieska</v>
      </c>
    </row>
    <row r="2" spans="1:14" ht="15.75" customHeight="1" thickBot="1">
      <c r="A2" s="216"/>
      <c r="B2" s="211"/>
      <c r="C2" s="212"/>
      <c r="D2" s="24" t="s">
        <v>95</v>
      </c>
      <c r="E2" s="239"/>
      <c r="F2" s="239"/>
      <c r="G2" s="240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16"/>
      <c r="B3" s="205" t="s">
        <v>206</v>
      </c>
      <c r="C3" s="206"/>
      <c r="D3" s="203" t="s">
        <v>97</v>
      </c>
      <c r="E3" s="203"/>
      <c r="F3" s="203"/>
      <c r="G3" s="203"/>
      <c r="H3" s="204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16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 aca="true" t="shared" si="0" ref="L6:L25">IF(AND(C6&gt;=$M$2,C6&lt;=$M$3,E6&gt;=100,E6&lt;=1500,F6&gt;=150,H6&gt;=20),E6,0)</f>
        <v>0</v>
      </c>
      <c r="M6" s="100">
        <f aca="true" t="shared" si="1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t="shared" si="0"/>
        <v>0</v>
      </c>
      <c r="M7" s="100">
        <f t="shared" si="1"/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 thickBot="1">
      <c r="A12" s="118" t="str">
        <f>'Ex'!A12</f>
        <v> </v>
      </c>
      <c r="B12" s="25" t="s">
        <v>7</v>
      </c>
      <c r="C12" s="121"/>
      <c r="D12" s="73"/>
      <c r="E12" s="74"/>
      <c r="F12" s="122"/>
      <c r="G12" s="123"/>
      <c r="H12" s="124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25"/>
      <c r="C13" s="126"/>
      <c r="D13" s="127"/>
      <c r="E13" s="128"/>
      <c r="F13" s="129"/>
      <c r="G13" s="129"/>
      <c r="H13" s="130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31"/>
      <c r="C14" s="132"/>
      <c r="D14" s="133"/>
      <c r="E14" s="134"/>
      <c r="F14" s="135"/>
      <c r="G14" s="135"/>
      <c r="H14" s="136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01" t="s">
        <v>207</v>
      </c>
      <c r="B15" s="131"/>
      <c r="C15" s="132"/>
      <c r="D15" s="133"/>
      <c r="E15" s="134"/>
      <c r="F15" s="135"/>
      <c r="G15" s="135"/>
      <c r="H15" s="136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02"/>
      <c r="B16" s="131"/>
      <c r="C16" s="132"/>
      <c r="D16" s="133"/>
      <c r="E16" s="134"/>
      <c r="F16" s="135"/>
      <c r="G16" s="135"/>
      <c r="H16" s="136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3"/>
      <c r="B17" s="131"/>
      <c r="C17" s="132"/>
      <c r="D17" s="133"/>
      <c r="E17" s="134"/>
      <c r="F17" s="135"/>
      <c r="G17" s="135"/>
      <c r="H17" s="136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4"/>
      <c r="B18" s="131"/>
      <c r="C18" s="132"/>
      <c r="D18" s="133"/>
      <c r="E18" s="134"/>
      <c r="F18" s="135"/>
      <c r="G18" s="135"/>
      <c r="H18" s="136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01" t="s">
        <v>212</v>
      </c>
      <c r="B19" s="131"/>
      <c r="C19" s="132"/>
      <c r="D19" s="133"/>
      <c r="E19" s="134"/>
      <c r="F19" s="135"/>
      <c r="G19" s="135"/>
      <c r="H19" s="136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26"/>
      <c r="B20" s="131"/>
      <c r="C20" s="132"/>
      <c r="D20" s="133"/>
      <c r="E20" s="134"/>
      <c r="F20" s="135"/>
      <c r="G20" s="135"/>
      <c r="H20" s="136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29">
        <f>Info!I1</f>
        <v>290</v>
      </c>
      <c r="B21" s="131"/>
      <c r="C21" s="132"/>
      <c r="D21" s="133"/>
      <c r="E21" s="134"/>
      <c r="F21" s="135"/>
      <c r="G21" s="135"/>
      <c r="H21" s="136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30"/>
      <c r="B22" s="131"/>
      <c r="C22" s="132"/>
      <c r="D22" s="133"/>
      <c r="E22" s="134"/>
      <c r="F22" s="135"/>
      <c r="G22" s="135"/>
      <c r="H22" s="136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217</v>
      </c>
      <c r="B23" s="131"/>
      <c r="C23" s="132"/>
      <c r="D23" s="133"/>
      <c r="E23" s="134"/>
      <c r="F23" s="135"/>
      <c r="G23" s="135"/>
      <c r="H23" s="136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31" t="str">
        <f>Info!H1</f>
        <v>KROSNO</v>
      </c>
      <c r="B24" s="131"/>
      <c r="C24" s="132"/>
      <c r="D24" s="133"/>
      <c r="E24" s="134"/>
      <c r="F24" s="135"/>
      <c r="G24" s="135"/>
      <c r="H24" s="136"/>
      <c r="L24" s="100">
        <f t="shared" si="0"/>
        <v>0</v>
      </c>
      <c r="M24" s="100">
        <f t="shared" si="1"/>
        <v>0</v>
      </c>
    </row>
    <row r="25" spans="1:13" ht="18" customHeight="1" thickBot="1">
      <c r="A25" s="232"/>
      <c r="B25" s="137"/>
      <c r="C25" s="138"/>
      <c r="D25" s="139"/>
      <c r="E25" s="140"/>
      <c r="F25" s="141"/>
      <c r="G25" s="141"/>
      <c r="H25" s="142"/>
      <c r="L25" s="100">
        <f t="shared" si="0"/>
        <v>0</v>
      </c>
      <c r="M25" s="100">
        <f t="shared" si="1"/>
        <v>0</v>
      </c>
    </row>
    <row r="26" spans="1:8" ht="24" customHeight="1">
      <c r="A26" s="78" t="s">
        <v>104</v>
      </c>
      <c r="B26" s="243"/>
      <c r="C26" s="244"/>
      <c r="D26" s="244"/>
      <c r="E26" s="120"/>
      <c r="F26" s="219" t="s">
        <v>105</v>
      </c>
      <c r="G26" s="220"/>
      <c r="H26" s="221"/>
    </row>
    <row r="27" spans="1:8" ht="24" customHeight="1" thickBot="1">
      <c r="A27" s="80" t="s">
        <v>211</v>
      </c>
      <c r="B27" s="245" t="str">
        <f>'Ex'!B27</f>
        <v>Kkm za 2018 rok </v>
      </c>
      <c r="C27" s="246"/>
      <c r="D27" s="246"/>
      <c r="E27" s="247"/>
      <c r="F27" s="222">
        <f>SUM(E6:E12)</f>
        <v>0</v>
      </c>
      <c r="G27" s="223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F26:H26"/>
    <mergeCell ref="F27:G27"/>
    <mergeCell ref="B26:D26"/>
    <mergeCell ref="B27:E27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13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0</formula>
    </cfRule>
    <cfRule type="cellIs" priority="16" dxfId="0" operator="equal" stopIfTrue="1">
      <formula>""</formula>
    </cfRule>
  </conditionalFormatting>
  <conditionalFormatting sqref="F27:G27">
    <cfRule type="cellIs" priority="17" dxfId="0" operator="between" stopIfTrue="1">
      <formula>0.01</formula>
      <formula>299.99</formula>
    </cfRule>
    <cfRule type="cellIs" priority="18" dxfId="1" operator="between" stopIfTrue="1">
      <formula>300</formula>
      <formula>2000</formula>
    </cfRule>
    <cfRule type="cellIs" priority="19" dxfId="0" operator="greaterThan" stopIfTrue="1">
      <formula>2000</formula>
    </cfRule>
  </conditionalFormatting>
  <conditionalFormatting sqref="C6:C12">
    <cfRule type="cellIs" priority="20" dxfId="1" operator="between" stopIfTrue="1">
      <formula>$M$4</formula>
      <formula>$M$5</formula>
    </cfRule>
    <cfRule type="cellIs" priority="21" dxfId="0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3"/>
  <dimension ref="A1:F19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6.7109375" style="30" customWidth="1"/>
    <col min="2" max="2" width="30.7109375" style="31" customWidth="1"/>
    <col min="3" max="3" width="21.7109375" style="32" customWidth="1"/>
    <col min="4" max="4" width="22.7109375" style="32" customWidth="1"/>
    <col min="5" max="5" width="3.7109375" style="33" customWidth="1"/>
    <col min="6" max="6" width="11.7109375" style="34" customWidth="1"/>
    <col min="7" max="16384" width="9.140625" style="31" customWidth="1"/>
  </cols>
  <sheetData>
    <row r="1" spans="1:6" s="29" customFormat="1" ht="21.75" customHeight="1">
      <c r="A1" s="248" t="s">
        <v>67</v>
      </c>
      <c r="B1" s="248"/>
      <c r="C1" s="26" t="str">
        <f>CONCATENATE(Info!G1,Info!H1)</f>
        <v>Oddział PZHGP KROSNO</v>
      </c>
      <c r="D1" s="26"/>
      <c r="E1" s="27"/>
      <c r="F1" s="28"/>
    </row>
    <row r="2" ht="6" customHeight="1"/>
    <row r="3" spans="1:6" s="35" customFormat="1" ht="27.75" customHeight="1" thickBot="1">
      <c r="A3" s="147" t="s">
        <v>61</v>
      </c>
      <c r="B3" s="148" t="s">
        <v>62</v>
      </c>
      <c r="C3" s="148" t="s">
        <v>63</v>
      </c>
      <c r="D3" s="148" t="s">
        <v>64</v>
      </c>
      <c r="E3" s="148" t="s">
        <v>65</v>
      </c>
      <c r="F3" s="149" t="s">
        <v>18</v>
      </c>
    </row>
    <row r="4" spans="1:6" s="36" customFormat="1" ht="19.5" customHeight="1">
      <c r="A4" s="150"/>
      <c r="B4" s="151" t="s">
        <v>151</v>
      </c>
      <c r="C4" s="152"/>
      <c r="D4" s="153" t="s">
        <v>66</v>
      </c>
      <c r="E4" s="154"/>
      <c r="F4" s="155">
        <f>SUM(F5:F11)</f>
        <v>0</v>
      </c>
    </row>
    <row r="5" spans="1:6" s="39" customFormat="1" ht="19.5" customHeight="1">
      <c r="A5" s="156"/>
      <c r="B5" s="37">
        <f>IF('ST-1-1'!$A$17="","",'ST-1-1'!$A$17)</f>
      </c>
      <c r="C5" s="37">
        <f>IF('ST-1-1'!$E$1="","",'ST-1-1'!$E$1)</f>
      </c>
      <c r="D5" s="37">
        <f>IF('ST-1-1'!$E$2="","",'ST-1-1'!$E$2)</f>
      </c>
      <c r="E5" s="38">
        <v>1</v>
      </c>
      <c r="F5" s="157">
        <f>'ST-1-1'!$F$27</f>
        <v>0</v>
      </c>
    </row>
    <row r="6" spans="1:6" s="39" customFormat="1" ht="19.5" customHeight="1">
      <c r="A6" s="156"/>
      <c r="B6" s="37">
        <f>IF('ST-1-2'!$A$17="","",'ST-1-2'!$A$17)</f>
      </c>
      <c r="C6" s="37">
        <f>IF('ST-1-2'!$E$1="","",'ST-1-2'!$E$1)</f>
      </c>
      <c r="D6" s="37">
        <f>IF('ST-1-2'!$E$2="","",'ST-1-2'!$E$2)</f>
      </c>
      <c r="E6" s="38">
        <v>1</v>
      </c>
      <c r="F6" s="157">
        <f>'ST-1-2'!$F$27</f>
        <v>0</v>
      </c>
    </row>
    <row r="7" spans="1:6" s="39" customFormat="1" ht="19.5" customHeight="1">
      <c r="A7" s="156"/>
      <c r="B7" s="37">
        <f>IF('ST-1-3'!$A$17="","",'ST-1-3'!$A$17)</f>
      </c>
      <c r="C7" s="37">
        <f>IF('ST-1-3'!$E$1="","",'ST-1-3'!$E$1)</f>
      </c>
      <c r="D7" s="37">
        <f>IF('ST-1-3'!$E$2="","",'ST-1-3'!$E$2)</f>
      </c>
      <c r="E7" s="38">
        <v>1</v>
      </c>
      <c r="F7" s="157">
        <f>'ST-1-3'!$F$27</f>
        <v>0</v>
      </c>
    </row>
    <row r="8" spans="1:6" s="39" customFormat="1" ht="19.5" customHeight="1">
      <c r="A8" s="156"/>
      <c r="B8" s="37">
        <f>IF('ST-1-4'!$A$17="","",'ST-1-4'!$A$17)</f>
      </c>
      <c r="C8" s="37">
        <f>IF('ST-1-4'!$E$1="","",'ST-1-4'!$E$1)</f>
      </c>
      <c r="D8" s="37">
        <f>IF('ST-1-4'!$E$2="","",'ST-1-4'!$E$2)</f>
      </c>
      <c r="E8" s="38">
        <v>1</v>
      </c>
      <c r="F8" s="157">
        <f>'ST-1-4'!$F$27</f>
        <v>0</v>
      </c>
    </row>
    <row r="9" spans="1:6" s="39" customFormat="1" ht="19.5" customHeight="1" thickBot="1">
      <c r="A9" s="158"/>
      <c r="B9" s="143">
        <f>IF('ST-1-5'!$A$17="","",'ST-1-5'!$A$17)</f>
      </c>
      <c r="C9" s="143">
        <f>IF('ST-1-5'!$E$1="","",'ST-1-5'!$E$1)</f>
      </c>
      <c r="D9" s="143">
        <f>IF('ST-1-5'!$E$2="","",'ST-1-5'!$E$2)</f>
      </c>
      <c r="E9" s="144">
        <v>1</v>
      </c>
      <c r="F9" s="159">
        <f>'ST-1-5'!$F$27</f>
        <v>0</v>
      </c>
    </row>
    <row r="10" spans="1:6" s="39" customFormat="1" ht="19.5" customHeight="1" thickTop="1">
      <c r="A10" s="160"/>
      <c r="B10" s="145">
        <f>IF('STM-1-1'!$A$17="","",'STM-1-1'!$A$17)</f>
      </c>
      <c r="C10" s="145">
        <f>IF('STM-1-1'!$E$1="","",'STM-1-1'!$E$1)</f>
      </c>
      <c r="D10" s="145">
        <f>IF('STM-1-1'!$E$2="","",'STM-1-1'!$E$2)</f>
      </c>
      <c r="E10" s="146">
        <v>1</v>
      </c>
      <c r="F10" s="161">
        <f>'STM-1-1'!$F$27</f>
        <v>0</v>
      </c>
    </row>
    <row r="11" spans="1:6" s="39" customFormat="1" ht="19.5" customHeight="1" thickBot="1">
      <c r="A11" s="162"/>
      <c r="B11" s="163">
        <f>IF('STM-1-2'!$A$17="","",'STM-1-2'!$A$17)</f>
      </c>
      <c r="C11" s="163">
        <f>IF('STM-1-2'!$E$1="","",'STM-1-2'!$E$1)</f>
      </c>
      <c r="D11" s="163">
        <f>IF('STM-1-2'!$E$2="","",'STM-1-2'!$E$2)</f>
      </c>
      <c r="E11" s="164">
        <v>1</v>
      </c>
      <c r="F11" s="165">
        <f>'STM-1-2'!$F$27</f>
        <v>0</v>
      </c>
    </row>
    <row r="12" spans="1:6" s="36" customFormat="1" ht="19.5" customHeight="1">
      <c r="A12" s="150"/>
      <c r="B12" s="166" t="s">
        <v>150</v>
      </c>
      <c r="C12" s="167"/>
      <c r="D12" s="168" t="s">
        <v>66</v>
      </c>
      <c r="E12" s="169"/>
      <c r="F12" s="155">
        <f>SUM(F13:F19)</f>
        <v>0</v>
      </c>
    </row>
    <row r="13" spans="1:6" s="39" customFormat="1" ht="19.5" customHeight="1">
      <c r="A13" s="156"/>
      <c r="B13" s="37">
        <f>IF('ST-0-1'!$A$17="","",'ST-0-1'!$A$17)</f>
      </c>
      <c r="C13" s="37">
        <f>IF('ST-0-1'!$E$1="","",'ST-0-1'!$E$1)</f>
      </c>
      <c r="D13" s="37">
        <f>IF('ST-0-1'!$E$2="","",'ST-0-1'!$E$2)</f>
      </c>
      <c r="E13" s="38">
        <v>0</v>
      </c>
      <c r="F13" s="157">
        <f>'ST-0-1'!$F$27</f>
        <v>0</v>
      </c>
    </row>
    <row r="14" spans="1:6" s="39" customFormat="1" ht="19.5" customHeight="1">
      <c r="A14" s="156"/>
      <c r="B14" s="37">
        <f>IF('ST-0-2'!$A$17="","",'ST-0-2'!$A$17)</f>
      </c>
      <c r="C14" s="37">
        <f>IF('ST-0-2'!$E$1="","",'ST-0-2'!$E$1)</f>
      </c>
      <c r="D14" s="37">
        <f>IF('ST-0-2'!$E$2="","",'ST-0-2'!$E$2)</f>
      </c>
      <c r="E14" s="38">
        <v>0</v>
      </c>
      <c r="F14" s="157">
        <f>'ST-0-2'!$F$27</f>
        <v>0</v>
      </c>
    </row>
    <row r="15" spans="1:6" s="39" customFormat="1" ht="19.5" customHeight="1">
      <c r="A15" s="156"/>
      <c r="B15" s="37">
        <f>IF('ST-0-3'!$A$17="","",'ST-0-3'!$A$17)</f>
      </c>
      <c r="C15" s="37">
        <f>IF('ST-0-3'!$E$1="","",'ST-0-3'!$E$1)</f>
      </c>
      <c r="D15" s="37">
        <f>IF('ST-0-3'!$E$2="","",'ST-0-3'!$E$2)</f>
      </c>
      <c r="E15" s="38">
        <v>0</v>
      </c>
      <c r="F15" s="157">
        <f>'ST-0-3'!$F$27</f>
        <v>0</v>
      </c>
    </row>
    <row r="16" spans="1:6" s="39" customFormat="1" ht="19.5" customHeight="1">
      <c r="A16" s="156"/>
      <c r="B16" s="37">
        <f>IF('ST-0-4'!$A$17="","",'ST-0-4'!$A$17)</f>
      </c>
      <c r="C16" s="37">
        <f>IF('ST-0-4'!$E$1="","",'ST-0-4'!$E$1)</f>
      </c>
      <c r="D16" s="37">
        <f>IF('ST-0-4'!$E$2="","",'ST-0-4'!$E$2)</f>
      </c>
      <c r="E16" s="38">
        <v>0</v>
      </c>
      <c r="F16" s="157">
        <f>'ST-0-4'!$F$27</f>
        <v>0</v>
      </c>
    </row>
    <row r="17" spans="1:6" s="39" customFormat="1" ht="19.5" customHeight="1" thickBot="1">
      <c r="A17" s="158"/>
      <c r="B17" s="143">
        <f>IF('ST-0-5'!$A$17="","",'ST-0-5'!$A$17)</f>
      </c>
      <c r="C17" s="143">
        <f>IF('ST-0-5'!$E$1="","",'ST-0-5'!$E$1)</f>
      </c>
      <c r="D17" s="143">
        <f>IF('ST-0-5'!$E$2="","",'ST-0-5'!$E$2)</f>
      </c>
      <c r="E17" s="144">
        <v>0</v>
      </c>
      <c r="F17" s="159">
        <f>'ST-0-5'!$F$27</f>
        <v>0</v>
      </c>
    </row>
    <row r="18" spans="1:6" s="39" customFormat="1" ht="19.5" customHeight="1" thickTop="1">
      <c r="A18" s="160"/>
      <c r="B18" s="145">
        <f>IF('STM-0-1'!$A$17="","",'STM-0-1'!$A$17)</f>
      </c>
      <c r="C18" s="145">
        <f>IF('STM-0-1'!$E$1="","",'STM-0-1'!$E$1)</f>
      </c>
      <c r="D18" s="145">
        <f>IF('STM-0-1'!$E$2="","",'STM-0-1'!$E$2)</f>
      </c>
      <c r="E18" s="146">
        <v>0</v>
      </c>
      <c r="F18" s="161">
        <f>'STM-0-1'!$F$27</f>
        <v>0</v>
      </c>
    </row>
    <row r="19" spans="1:6" s="39" customFormat="1" ht="19.5" customHeight="1" thickBot="1">
      <c r="A19" s="162"/>
      <c r="B19" s="163">
        <f>IF('STM-0-2'!$A$17="","",'STM-0-2'!$A$17)</f>
      </c>
      <c r="C19" s="163">
        <f>IF('STM-0-2'!$E$1="","",'STM-0-2'!$E$1)</f>
      </c>
      <c r="D19" s="163">
        <f>IF('STM-0-2'!$E$2="","",'STM-0-2'!$E$2)</f>
      </c>
      <c r="E19" s="164">
        <v>0</v>
      </c>
      <c r="F19" s="165">
        <f>'STM-0-2'!$F$27</f>
        <v>0</v>
      </c>
    </row>
  </sheetData>
  <sheetProtection password="CB8A" sheet="1" objects="1" scenarios="1" selectLockedCells="1"/>
  <mergeCells count="1">
    <mergeCell ref="A1:B1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4"/>
  <dimension ref="A1:O34"/>
  <sheetViews>
    <sheetView tabSelected="1" zoomScalePageLayoutView="0" workbookViewId="0" topLeftCell="A1">
      <selection activeCell="B27" sqref="B27:D27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5" width="9.140625" style="1" customWidth="1"/>
    <col min="16" max="16384" width="9.140625" style="2" customWidth="1"/>
  </cols>
  <sheetData>
    <row r="1" spans="1:10" ht="31.5" customHeight="1">
      <c r="A1" s="215" t="s">
        <v>221</v>
      </c>
      <c r="B1" s="209"/>
      <c r="C1" s="210"/>
      <c r="D1" s="82" t="s">
        <v>94</v>
      </c>
      <c r="E1" s="213" t="s">
        <v>163</v>
      </c>
      <c r="F1" s="213"/>
      <c r="G1" s="214"/>
      <c r="H1" s="81">
        <v>1</v>
      </c>
      <c r="I1" s="1">
        <v>1</v>
      </c>
      <c r="J1" s="1" t="str">
        <f>Info!C72</f>
        <v>niebieska</v>
      </c>
    </row>
    <row r="2" spans="1:14" ht="15.75" customHeight="1" thickBot="1">
      <c r="A2" s="216"/>
      <c r="B2" s="211"/>
      <c r="C2" s="212"/>
      <c r="D2" s="24" t="s">
        <v>95</v>
      </c>
      <c r="E2" s="207" t="s">
        <v>60</v>
      </c>
      <c r="F2" s="207"/>
      <c r="G2" s="208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16"/>
      <c r="B3" s="205" t="s">
        <v>206</v>
      </c>
      <c r="C3" s="206"/>
      <c r="D3" s="203" t="s">
        <v>97</v>
      </c>
      <c r="E3" s="203"/>
      <c r="F3" s="203"/>
      <c r="G3" s="203"/>
      <c r="H3" s="204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16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15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</row>
    <row r="6" spans="1:13" ht="18" customHeight="1">
      <c r="A6" s="15"/>
      <c r="B6" s="16" t="s">
        <v>1</v>
      </c>
      <c r="C6" s="173">
        <v>42487</v>
      </c>
      <c r="D6" s="87" t="s">
        <v>164</v>
      </c>
      <c r="E6" s="88">
        <v>137.44</v>
      </c>
      <c r="F6" s="89">
        <v>5333</v>
      </c>
      <c r="G6" s="89">
        <v>2</v>
      </c>
      <c r="H6" s="90">
        <v>132</v>
      </c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73">
        <v>42508</v>
      </c>
      <c r="D7" s="87" t="s">
        <v>117</v>
      </c>
      <c r="E7" s="88">
        <v>290.95</v>
      </c>
      <c r="F7" s="89">
        <v>5034</v>
      </c>
      <c r="G7" s="91">
        <v>930</v>
      </c>
      <c r="H7" s="90">
        <v>135</v>
      </c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173">
        <v>42515</v>
      </c>
      <c r="D8" s="87" t="s">
        <v>118</v>
      </c>
      <c r="E8" s="88">
        <v>383.24</v>
      </c>
      <c r="F8" s="89">
        <v>4537</v>
      </c>
      <c r="G8" s="91">
        <v>55</v>
      </c>
      <c r="H8" s="90">
        <v>131</v>
      </c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173">
        <v>42522</v>
      </c>
      <c r="D9" s="87" t="s">
        <v>119</v>
      </c>
      <c r="E9" s="88">
        <v>576.81</v>
      </c>
      <c r="F9" s="89">
        <v>2683</v>
      </c>
      <c r="G9" s="91">
        <v>154</v>
      </c>
      <c r="H9" s="90">
        <v>125</v>
      </c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173">
        <v>42549</v>
      </c>
      <c r="D10" s="87" t="s">
        <v>120</v>
      </c>
      <c r="E10" s="88">
        <v>576.81</v>
      </c>
      <c r="F10" s="89">
        <v>1785</v>
      </c>
      <c r="G10" s="91">
        <v>37</v>
      </c>
      <c r="H10" s="90">
        <v>109</v>
      </c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173">
        <v>42563</v>
      </c>
      <c r="D11" s="87" t="s">
        <v>165</v>
      </c>
      <c r="E11" s="88">
        <v>853.9</v>
      </c>
      <c r="F11" s="89">
        <v>3356</v>
      </c>
      <c r="G11" s="91">
        <v>35</v>
      </c>
      <c r="H11" s="90">
        <v>423</v>
      </c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">
        <v>214</v>
      </c>
      <c r="B12" s="17" t="s">
        <v>7</v>
      </c>
      <c r="C12" s="173">
        <v>42577</v>
      </c>
      <c r="D12" s="87" t="s">
        <v>166</v>
      </c>
      <c r="E12" s="88">
        <v>853.9</v>
      </c>
      <c r="F12" s="89">
        <v>3169</v>
      </c>
      <c r="G12" s="91">
        <v>623</v>
      </c>
      <c r="H12" s="90">
        <v>389</v>
      </c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71" t="s">
        <v>225</v>
      </c>
      <c r="B13" s="17" t="s">
        <v>8</v>
      </c>
      <c r="C13" s="173">
        <v>42858</v>
      </c>
      <c r="D13" s="87" t="s">
        <v>121</v>
      </c>
      <c r="E13" s="88">
        <v>190.11</v>
      </c>
      <c r="F13" s="89">
        <v>5185</v>
      </c>
      <c r="G13" s="91">
        <v>300</v>
      </c>
      <c r="H13" s="90">
        <v>126</v>
      </c>
      <c r="I13" s="1">
        <v>13</v>
      </c>
      <c r="J13" s="1" t="str">
        <f>Info!C84</f>
        <v>ciem-nakr-pstra</v>
      </c>
      <c r="L13" s="100">
        <f t="shared" si="0"/>
        <v>190.11</v>
      </c>
      <c r="M13" s="100">
        <f t="shared" si="1"/>
        <v>0</v>
      </c>
    </row>
    <row r="14" spans="1:13" ht="18" customHeight="1" thickBot="1">
      <c r="A14" s="172" t="s">
        <v>226</v>
      </c>
      <c r="B14" s="17" t="s">
        <v>9</v>
      </c>
      <c r="C14" s="173">
        <v>42865</v>
      </c>
      <c r="D14" s="87" t="s">
        <v>117</v>
      </c>
      <c r="E14" s="88">
        <v>290.88</v>
      </c>
      <c r="F14" s="89">
        <v>5121</v>
      </c>
      <c r="G14" s="91">
        <v>24</v>
      </c>
      <c r="H14" s="90">
        <v>129</v>
      </c>
      <c r="I14" s="1">
        <v>14</v>
      </c>
      <c r="J14" s="1" t="str">
        <f>Info!C85</f>
        <v>ciemno-pstra</v>
      </c>
      <c r="L14" s="100">
        <f t="shared" si="0"/>
        <v>290.88</v>
      </c>
      <c r="M14" s="100">
        <f t="shared" si="1"/>
        <v>0</v>
      </c>
    </row>
    <row r="15" spans="1:13" ht="18" customHeight="1">
      <c r="A15" s="201" t="s">
        <v>207</v>
      </c>
      <c r="B15" s="17" t="s">
        <v>10</v>
      </c>
      <c r="C15" s="173">
        <v>42903</v>
      </c>
      <c r="D15" s="87" t="s">
        <v>122</v>
      </c>
      <c r="E15" s="88">
        <v>381.88</v>
      </c>
      <c r="F15" s="89">
        <v>4342</v>
      </c>
      <c r="G15" s="89">
        <v>83</v>
      </c>
      <c r="H15" s="90">
        <v>125</v>
      </c>
      <c r="I15" s="1">
        <v>15</v>
      </c>
      <c r="J15" s="1" t="str">
        <f>Info!C86</f>
        <v>czarno-pstra</v>
      </c>
      <c r="L15" s="100">
        <f t="shared" si="0"/>
        <v>381.88</v>
      </c>
      <c r="M15" s="100">
        <f t="shared" si="1"/>
        <v>0</v>
      </c>
    </row>
    <row r="16" spans="1:13" ht="18" customHeight="1">
      <c r="A16" s="202"/>
      <c r="B16" s="17" t="s">
        <v>17</v>
      </c>
      <c r="C16" s="173">
        <v>42910</v>
      </c>
      <c r="D16" s="92" t="s">
        <v>123</v>
      </c>
      <c r="E16" s="93">
        <v>431.27</v>
      </c>
      <c r="F16" s="91">
        <v>4095</v>
      </c>
      <c r="G16" s="91">
        <v>758</v>
      </c>
      <c r="H16" s="94">
        <v>124</v>
      </c>
      <c r="I16" s="1">
        <v>16</v>
      </c>
      <c r="J16" s="1" t="str">
        <f>Info!C87</f>
        <v>czer-nakr-pstra</v>
      </c>
      <c r="L16" s="100">
        <f t="shared" si="0"/>
        <v>431.27</v>
      </c>
      <c r="M16" s="100">
        <f t="shared" si="1"/>
        <v>0</v>
      </c>
    </row>
    <row r="17" spans="1:13" ht="18" customHeight="1">
      <c r="A17" s="227" t="s">
        <v>162</v>
      </c>
      <c r="B17" s="17" t="s">
        <v>80</v>
      </c>
      <c r="C17" s="173">
        <v>42923</v>
      </c>
      <c r="D17" s="87" t="s">
        <v>124</v>
      </c>
      <c r="E17" s="88">
        <v>358.96</v>
      </c>
      <c r="F17" s="89">
        <v>2888</v>
      </c>
      <c r="G17" s="89">
        <v>283</v>
      </c>
      <c r="H17" s="90">
        <v>117</v>
      </c>
      <c r="I17" s="1">
        <v>17</v>
      </c>
      <c r="J17" s="1" t="str">
        <f>Info!C88</f>
        <v>czerwono-pstra</v>
      </c>
      <c r="L17" s="100">
        <f t="shared" si="0"/>
        <v>358.96</v>
      </c>
      <c r="M17" s="100">
        <f t="shared" si="1"/>
        <v>0</v>
      </c>
    </row>
    <row r="18" spans="1:13" ht="18" customHeight="1" thickBot="1">
      <c r="A18" s="228"/>
      <c r="B18" s="17" t="s">
        <v>81</v>
      </c>
      <c r="C18" s="86"/>
      <c r="D18" s="87"/>
      <c r="E18" s="88"/>
      <c r="F18" s="89"/>
      <c r="G18" s="89"/>
      <c r="H18" s="90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01" t="s">
        <v>212</v>
      </c>
      <c r="B19" s="17" t="s">
        <v>82</v>
      </c>
      <c r="C19" s="86"/>
      <c r="D19" s="87"/>
      <c r="E19" s="88"/>
      <c r="F19" s="89"/>
      <c r="G19" s="89"/>
      <c r="H19" s="90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26"/>
      <c r="B20" s="17" t="s">
        <v>83</v>
      </c>
      <c r="C20" s="86"/>
      <c r="D20" s="87"/>
      <c r="E20" s="88"/>
      <c r="F20" s="89"/>
      <c r="G20" s="89"/>
      <c r="H20" s="90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29">
        <v>168</v>
      </c>
      <c r="B21" s="17" t="s">
        <v>84</v>
      </c>
      <c r="C21" s="86"/>
      <c r="D21" s="87"/>
      <c r="E21" s="88"/>
      <c r="F21" s="89"/>
      <c r="G21" s="89"/>
      <c r="H21" s="90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30"/>
      <c r="B22" s="17" t="s">
        <v>85</v>
      </c>
      <c r="C22" s="86"/>
      <c r="D22" s="87"/>
      <c r="E22" s="88"/>
      <c r="F22" s="89"/>
      <c r="G22" s="89"/>
      <c r="H22" s="90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217</v>
      </c>
      <c r="B23" s="17" t="s">
        <v>86</v>
      </c>
      <c r="C23" s="86"/>
      <c r="D23" s="87"/>
      <c r="E23" s="88"/>
      <c r="F23" s="89"/>
      <c r="G23" s="89"/>
      <c r="H23" s="90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31" t="s">
        <v>218</v>
      </c>
      <c r="B24" s="17" t="s">
        <v>87</v>
      </c>
      <c r="C24" s="86"/>
      <c r="D24" s="87"/>
      <c r="E24" s="88"/>
      <c r="F24" s="89"/>
      <c r="G24" s="89"/>
      <c r="H24" s="90"/>
      <c r="L24" s="100">
        <f t="shared" si="0"/>
        <v>0</v>
      </c>
      <c r="M24" s="100">
        <f t="shared" si="1"/>
        <v>0</v>
      </c>
    </row>
    <row r="25" spans="1:13" ht="18" customHeight="1" thickBot="1">
      <c r="A25" s="232"/>
      <c r="B25" s="25" t="s">
        <v>88</v>
      </c>
      <c r="C25" s="86"/>
      <c r="D25" s="95"/>
      <c r="E25" s="96"/>
      <c r="F25" s="97"/>
      <c r="G25" s="97"/>
      <c r="H25" s="98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24" t="s">
        <v>219</v>
      </c>
      <c r="C26" s="225"/>
      <c r="D26" s="225"/>
      <c r="E26" s="61">
        <f>SUM(L6:L25)</f>
        <v>1653.1</v>
      </c>
      <c r="F26" s="219" t="s">
        <v>105</v>
      </c>
      <c r="G26" s="220"/>
      <c r="H26" s="221"/>
    </row>
    <row r="27" spans="1:8" ht="24" customHeight="1" thickBot="1">
      <c r="A27" s="80" t="s">
        <v>79</v>
      </c>
      <c r="B27" s="217" t="s">
        <v>227</v>
      </c>
      <c r="C27" s="218"/>
      <c r="D27" s="218"/>
      <c r="E27" s="59">
        <f>IF(OR(SUM(M6:M25)&gt;=750,SUM(M6:M25)=0),SUM(M6:M25),"MAŁO")</f>
        <v>0</v>
      </c>
      <c r="F27" s="222" t="str">
        <f>IF(AND(E27&lt;&gt;"MAŁO",OR(SUM(L6:M25)&gt;=2500,SUM(L6:M25)=0)),SUM(L6:M25),"MAŁO")</f>
        <v>MAŁO</v>
      </c>
      <c r="G27" s="223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F27:G27">
    <cfRule type="cellIs" priority="10" dxfId="0" operator="between" stopIfTrue="1">
      <formula>0.01</formula>
      <formula>2499.99</formula>
    </cfRule>
    <cfRule type="cellIs" priority="11" dxfId="1" operator="between" stopIfTrue="1">
      <formula>2500</formula>
      <formula>15000</formula>
    </cfRule>
    <cfRule type="cellIs" priority="12" dxfId="0" operator="greaterThan" stopIfTrue="1">
      <formula>15000</formula>
    </cfRule>
  </conditionalFormatting>
  <conditionalFormatting sqref="E27">
    <cfRule type="cellIs" priority="13" dxfId="0" operator="equal" stopIfTrue="1">
      <formula>"MAŁO"</formula>
    </cfRule>
    <cfRule type="cellIs" priority="14" dxfId="1" operator="between" stopIfTrue="1">
      <formula>750</formula>
      <formula>15000</formula>
    </cfRule>
    <cfRule type="cellIs" priority="15" dxfId="0" operator="greaterThan" stopIfTrue="1">
      <formula>15000</formula>
    </cfRule>
  </conditionalFormatting>
  <conditionalFormatting sqref="B1:C2">
    <cfRule type="cellIs" priority="16" dxfId="1" operator="greaterThan" stopIfTrue="1">
      <formula>0</formula>
    </cfRule>
    <cfRule type="cellIs" priority="17" dxfId="10" operator="equal" stopIfTrue="1">
      <formula>0</formula>
    </cfRule>
  </conditionalFormatting>
  <conditionalFormatting sqref="C18:C25">
    <cfRule type="cellIs" priority="18" dxfId="1" operator="between" stopIfTrue="1">
      <formula>$M$2</formula>
      <formula>$M$3</formula>
    </cfRule>
    <cfRule type="cellIs" priority="19" dxfId="1" operator="between" stopIfTrue="1">
      <formula>$M$4</formula>
      <formula>$M$5</formula>
    </cfRule>
    <cfRule type="cellIs" priority="20" dxfId="0" operator="greaterThan" stopIfTrue="1">
      <formula>0</formula>
    </cfRule>
  </conditionalFormatting>
  <conditionalFormatting sqref="H1">
    <cfRule type="cellIs" priority="2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P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5" t="s">
        <v>221</v>
      </c>
      <c r="B1" s="209">
        <f>Rep!A5</f>
        <v>0</v>
      </c>
      <c r="C1" s="210"/>
      <c r="D1" s="82" t="s">
        <v>94</v>
      </c>
      <c r="E1" s="241"/>
      <c r="F1" s="241"/>
      <c r="G1" s="242"/>
      <c r="H1" s="81">
        <v>1</v>
      </c>
      <c r="I1" s="1">
        <v>1</v>
      </c>
      <c r="J1" s="1" t="str">
        <f>Info!C72</f>
        <v>niebieska</v>
      </c>
    </row>
    <row r="2" spans="1:14" ht="15.75" customHeight="1" thickBot="1">
      <c r="A2" s="216"/>
      <c r="B2" s="211"/>
      <c r="C2" s="212"/>
      <c r="D2" s="24" t="s">
        <v>95</v>
      </c>
      <c r="E2" s="239"/>
      <c r="F2" s="239"/>
      <c r="G2" s="240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16"/>
      <c r="B3" s="205" t="s">
        <v>206</v>
      </c>
      <c r="C3" s="206"/>
      <c r="D3" s="203" t="s">
        <v>97</v>
      </c>
      <c r="E3" s="203"/>
      <c r="F3" s="203"/>
      <c r="G3" s="203"/>
      <c r="H3" s="204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16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01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02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3"/>
      <c r="B17" s="17" t="s">
        <v>80</v>
      </c>
      <c r="C17" s="79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4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01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26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29">
        <f>Info!I1</f>
        <v>290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30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217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31" t="str">
        <f>Info!H1</f>
        <v>KROSNO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32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37" t="str">
        <f>'Ex'!B26</f>
        <v>Kkm za 2017 rok </v>
      </c>
      <c r="C26" s="238"/>
      <c r="D26" s="238"/>
      <c r="E26" s="61">
        <f>SUM(L6:L25)</f>
        <v>0</v>
      </c>
      <c r="F26" s="219" t="s">
        <v>105</v>
      </c>
      <c r="G26" s="220"/>
      <c r="H26" s="221"/>
    </row>
    <row r="27" spans="1:8" ht="24" customHeight="1" thickBot="1">
      <c r="A27" s="80" t="s">
        <v>148</v>
      </c>
      <c r="B27" s="235" t="str">
        <f>'Ex'!B27</f>
        <v>Kkm za 2018 rok </v>
      </c>
      <c r="C27" s="236"/>
      <c r="D27" s="236"/>
      <c r="E27" s="59">
        <f>IF(OR(SUM(M6:M25)&gt;=750,SUM(M6:M25)=0),SUM(M6:M25),"MAŁO")</f>
        <v>0</v>
      </c>
      <c r="F27" s="222">
        <f>IF(AND(E27&lt;&gt;"MAŁO",OR(SUM(L6:M25)&gt;=2500,SUM(L6:M25)=0)),SUM(L6:M25),"MAŁO")</f>
        <v>0</v>
      </c>
      <c r="G27" s="223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F27:G27">
    <cfRule type="cellIs" priority="13" dxfId="0" operator="between" stopIfTrue="1">
      <formula>0.01</formula>
      <formula>2499.99</formula>
    </cfRule>
    <cfRule type="cellIs" priority="14" dxfId="1" operator="between" stopIfTrue="1">
      <formula>2500</formula>
      <formula>15000</formula>
    </cfRule>
    <cfRule type="cellIs" priority="15" dxfId="0" operator="greaterThan" stopIfTrue="1">
      <formula>15000</formula>
    </cfRule>
  </conditionalFormatting>
  <conditionalFormatting sqref="E27">
    <cfRule type="cellIs" priority="16" dxfId="0" operator="equal" stopIfTrue="1">
      <formula>"MAŁO"</formula>
    </cfRule>
    <cfRule type="cellIs" priority="17" dxfId="1" operator="between" stopIfTrue="1">
      <formula>750</formula>
      <formula>15000</formula>
    </cfRule>
    <cfRule type="cellIs" priority="18" dxfId="0" operator="greaterThan" stopIfTrue="1">
      <formula>15000</formula>
    </cfRule>
  </conditionalFormatting>
  <conditionalFormatting sqref="B1:C2">
    <cfRule type="cellIs" priority="19" dxfId="1" operator="greaterThan" stopIfTrue="1">
      <formula>0</formula>
    </cfRule>
    <cfRule type="cellIs" priority="20" dxfId="10" operator="equal" stopIfTrue="1">
      <formula>0</formula>
    </cfRule>
  </conditionalFormatting>
  <conditionalFormatting sqref="C6:C25">
    <cfRule type="cellIs" priority="38" dxfId="1" operator="between" stopIfTrue="1">
      <formula>$M$2</formula>
      <formula>$M$3</formula>
    </cfRule>
    <cfRule type="cellIs" priority="39" dxfId="1" operator="between" stopIfTrue="1">
      <formula>$M$4</formula>
      <formula>$M$5</formula>
    </cfRule>
    <cfRule type="cellIs" priority="40" dxfId="0" operator="greaterThan" stopIfTrue="1">
      <formula>0</formula>
    </cfRule>
  </conditionalFormatting>
  <conditionalFormatting sqref="H1">
    <cfRule type="cellIs" priority="4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V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2" width="9.140625" style="1" customWidth="1"/>
    <col min="23" max="16384" width="9.140625" style="2" customWidth="1"/>
  </cols>
  <sheetData>
    <row r="1" spans="1:10" ht="31.5" customHeight="1">
      <c r="A1" s="215" t="s">
        <v>221</v>
      </c>
      <c r="B1" s="209">
        <f>Rep!A6</f>
        <v>0</v>
      </c>
      <c r="C1" s="210"/>
      <c r="D1" s="82" t="s">
        <v>94</v>
      </c>
      <c r="E1" s="241"/>
      <c r="F1" s="241"/>
      <c r="G1" s="242"/>
      <c r="H1" s="81">
        <v>1</v>
      </c>
      <c r="I1" s="1">
        <v>1</v>
      </c>
      <c r="J1" s="1" t="str">
        <f>Info!C72</f>
        <v>niebieska</v>
      </c>
    </row>
    <row r="2" spans="1:14" ht="15.75" customHeight="1" thickBot="1">
      <c r="A2" s="216"/>
      <c r="B2" s="211"/>
      <c r="C2" s="212"/>
      <c r="D2" s="24" t="s">
        <v>95</v>
      </c>
      <c r="E2" s="239"/>
      <c r="F2" s="239"/>
      <c r="G2" s="240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16"/>
      <c r="B3" s="205" t="s">
        <v>206</v>
      </c>
      <c r="C3" s="206"/>
      <c r="D3" s="203" t="s">
        <v>97</v>
      </c>
      <c r="E3" s="203"/>
      <c r="F3" s="203"/>
      <c r="G3" s="203"/>
      <c r="H3" s="204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16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2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01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02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3"/>
      <c r="B17" s="17" t="s">
        <v>80</v>
      </c>
      <c r="C17" s="79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4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01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26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29">
        <f>Info!I1</f>
        <v>290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30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217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31" t="str">
        <f>Info!H1</f>
        <v>KROSNO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32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37" t="str">
        <f>'Ex'!B26</f>
        <v>Kkm za 2017 rok </v>
      </c>
      <c r="C26" s="238"/>
      <c r="D26" s="238"/>
      <c r="E26" s="61">
        <f>SUM(L6:L25)</f>
        <v>0</v>
      </c>
      <c r="F26" s="219" t="s">
        <v>105</v>
      </c>
      <c r="G26" s="220"/>
      <c r="H26" s="221"/>
    </row>
    <row r="27" spans="1:8" ht="24" customHeight="1" thickBot="1">
      <c r="A27" s="80" t="s">
        <v>148</v>
      </c>
      <c r="B27" s="235" t="str">
        <f>'Ex'!B27</f>
        <v>Kkm za 2018 rok </v>
      </c>
      <c r="C27" s="236"/>
      <c r="D27" s="236"/>
      <c r="E27" s="59">
        <f>IF(OR(SUM(M6:M25)&gt;=750,SUM(M6:M25)=0),SUM(M6:M25),"MAŁO")</f>
        <v>0</v>
      </c>
      <c r="F27" s="222">
        <f>IF(AND(E27&lt;&gt;"MAŁO",OR(SUM(L6:M25)&gt;=2500,SUM(L6:M25)=0)),SUM(L6:M25),"MAŁO")</f>
        <v>0</v>
      </c>
      <c r="G27" s="223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F27:G27">
    <cfRule type="cellIs" priority="10" dxfId="0" operator="between" stopIfTrue="1">
      <formula>0.01</formula>
      <formula>2499.99</formula>
    </cfRule>
    <cfRule type="cellIs" priority="11" dxfId="1" operator="between" stopIfTrue="1">
      <formula>2500</formula>
      <formula>15000</formula>
    </cfRule>
    <cfRule type="cellIs" priority="12" dxfId="0" operator="greaterThan" stopIfTrue="1">
      <formula>15000</formula>
    </cfRule>
  </conditionalFormatting>
  <conditionalFormatting sqref="E27">
    <cfRule type="cellIs" priority="13" dxfId="0" operator="equal" stopIfTrue="1">
      <formula>"MAŁO"</formula>
    </cfRule>
    <cfRule type="cellIs" priority="14" dxfId="1" operator="between" stopIfTrue="1">
      <formula>750</formula>
      <formula>15000</formula>
    </cfRule>
    <cfRule type="cellIs" priority="15" dxfId="0" operator="greaterThan" stopIfTrue="1">
      <formula>15000</formula>
    </cfRule>
  </conditionalFormatting>
  <conditionalFormatting sqref="B1:C2">
    <cfRule type="cellIs" priority="16" dxfId="1" operator="greaterThan" stopIfTrue="1">
      <formula>0</formula>
    </cfRule>
    <cfRule type="cellIs" priority="17" dxfId="10" operator="equal" stopIfTrue="1">
      <formula>0</formula>
    </cfRule>
  </conditionalFormatting>
  <conditionalFormatting sqref="C6:C25">
    <cfRule type="cellIs" priority="18" dxfId="1" operator="between" stopIfTrue="1">
      <formula>$M$2</formula>
      <formula>$M$3</formula>
    </cfRule>
    <cfRule type="cellIs" priority="19" dxfId="1" operator="between" stopIfTrue="1">
      <formula>$M$4</formula>
      <formula>$M$5</formula>
    </cfRule>
    <cfRule type="cellIs" priority="20" dxfId="0" operator="greaterThan" stopIfTrue="1">
      <formula>0</formula>
    </cfRule>
  </conditionalFormatting>
  <conditionalFormatting sqref="H1">
    <cfRule type="cellIs" priority="2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V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2" width="9.140625" style="1" customWidth="1"/>
    <col min="23" max="16384" width="9.140625" style="2" customWidth="1"/>
  </cols>
  <sheetData>
    <row r="1" spans="1:10" ht="31.5" customHeight="1">
      <c r="A1" s="215" t="s">
        <v>221</v>
      </c>
      <c r="B1" s="209">
        <f>Rep!A7</f>
        <v>0</v>
      </c>
      <c r="C1" s="210"/>
      <c r="D1" s="82" t="s">
        <v>94</v>
      </c>
      <c r="E1" s="241"/>
      <c r="F1" s="241"/>
      <c r="G1" s="242"/>
      <c r="H1" s="81">
        <v>1</v>
      </c>
      <c r="I1" s="1">
        <v>1</v>
      </c>
      <c r="J1" s="1" t="str">
        <f>Info!C72</f>
        <v>niebieska</v>
      </c>
    </row>
    <row r="2" spans="1:14" ht="15.75" customHeight="1" thickBot="1">
      <c r="A2" s="216"/>
      <c r="B2" s="211"/>
      <c r="C2" s="212"/>
      <c r="D2" s="24" t="s">
        <v>95</v>
      </c>
      <c r="E2" s="239"/>
      <c r="F2" s="239"/>
      <c r="G2" s="240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16"/>
      <c r="B3" s="205" t="s">
        <v>206</v>
      </c>
      <c r="C3" s="206"/>
      <c r="D3" s="203" t="s">
        <v>97</v>
      </c>
      <c r="E3" s="203"/>
      <c r="F3" s="203"/>
      <c r="G3" s="203"/>
      <c r="H3" s="204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16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2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01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02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3"/>
      <c r="B17" s="17" t="s">
        <v>80</v>
      </c>
      <c r="C17" s="79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4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01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26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29">
        <f>Info!I1</f>
        <v>290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30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217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31" t="str">
        <f>Info!H1</f>
        <v>KROSNO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32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37" t="str">
        <f>'Ex'!B26</f>
        <v>Kkm za 2017 rok </v>
      </c>
      <c r="C26" s="238"/>
      <c r="D26" s="238"/>
      <c r="E26" s="61">
        <f>SUM(L6:L25)</f>
        <v>0</v>
      </c>
      <c r="F26" s="219" t="s">
        <v>105</v>
      </c>
      <c r="G26" s="220"/>
      <c r="H26" s="221"/>
    </row>
    <row r="27" spans="1:8" ht="24" customHeight="1" thickBot="1">
      <c r="A27" s="80" t="s">
        <v>148</v>
      </c>
      <c r="B27" s="235" t="str">
        <f>'Ex'!B27</f>
        <v>Kkm za 2018 rok </v>
      </c>
      <c r="C27" s="236"/>
      <c r="D27" s="236"/>
      <c r="E27" s="59">
        <f>IF(OR(SUM(M6:M25)&gt;=750,SUM(M6:M25)=0),SUM(M6:M25),"MAŁO")</f>
        <v>0</v>
      </c>
      <c r="F27" s="222">
        <f>IF(AND(E27&lt;&gt;"MAŁO",OR(SUM(L6:M25)&gt;=2500,SUM(L6:M25)=0)),SUM(L6:M25),"MAŁO")</f>
        <v>0</v>
      </c>
      <c r="G27" s="223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7:A18"/>
    <mergeCell ref="B27:D27"/>
    <mergeCell ref="F26:H26"/>
    <mergeCell ref="F27:G27"/>
    <mergeCell ref="B26:D26"/>
    <mergeCell ref="A19:A20"/>
    <mergeCell ref="A21:A22"/>
    <mergeCell ref="A24:A25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F27:G27">
    <cfRule type="cellIs" priority="10" dxfId="0" operator="between" stopIfTrue="1">
      <formula>0.01</formula>
      <formula>2499.99</formula>
    </cfRule>
    <cfRule type="cellIs" priority="11" dxfId="1" operator="between" stopIfTrue="1">
      <formula>2500</formula>
      <formula>15000</formula>
    </cfRule>
    <cfRule type="cellIs" priority="12" dxfId="0" operator="greaterThan" stopIfTrue="1">
      <formula>15000</formula>
    </cfRule>
  </conditionalFormatting>
  <conditionalFormatting sqref="E27">
    <cfRule type="cellIs" priority="13" dxfId="0" operator="equal" stopIfTrue="1">
      <formula>"MAŁO"</formula>
    </cfRule>
    <cfRule type="cellIs" priority="14" dxfId="1" operator="between" stopIfTrue="1">
      <formula>750</formula>
      <formula>15000</formula>
    </cfRule>
    <cfRule type="cellIs" priority="15" dxfId="0" operator="greaterThan" stopIfTrue="1">
      <formula>15000</formula>
    </cfRule>
  </conditionalFormatting>
  <conditionalFormatting sqref="B1:C2">
    <cfRule type="cellIs" priority="16" dxfId="1" operator="greaterThan" stopIfTrue="1">
      <formula>0</formula>
    </cfRule>
    <cfRule type="cellIs" priority="17" dxfId="10" operator="equal" stopIfTrue="1">
      <formula>0</formula>
    </cfRule>
  </conditionalFormatting>
  <conditionalFormatting sqref="C6:C25">
    <cfRule type="cellIs" priority="18" dxfId="1" operator="between" stopIfTrue="1">
      <formula>$M$2</formula>
      <formula>$M$3</formula>
    </cfRule>
    <cfRule type="cellIs" priority="19" dxfId="1" operator="between" stopIfTrue="1">
      <formula>$M$4</formula>
      <formula>$M$5</formula>
    </cfRule>
    <cfRule type="cellIs" priority="20" dxfId="0" operator="greaterThan" stopIfTrue="1">
      <formula>0</formula>
    </cfRule>
  </conditionalFormatting>
  <conditionalFormatting sqref="H1">
    <cfRule type="cellIs" priority="2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W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15" t="s">
        <v>221</v>
      </c>
      <c r="B1" s="209">
        <f>Rep!A8</f>
        <v>0</v>
      </c>
      <c r="C1" s="210"/>
      <c r="D1" s="82" t="s">
        <v>94</v>
      </c>
      <c r="E1" s="241"/>
      <c r="F1" s="241"/>
      <c r="G1" s="242"/>
      <c r="H1" s="81">
        <v>1</v>
      </c>
      <c r="I1" s="1">
        <v>1</v>
      </c>
      <c r="J1" s="1" t="str">
        <f>Info!C72</f>
        <v>niebieska</v>
      </c>
    </row>
    <row r="2" spans="1:14" ht="15.75" customHeight="1" thickBot="1">
      <c r="A2" s="216"/>
      <c r="B2" s="211"/>
      <c r="C2" s="212"/>
      <c r="D2" s="24" t="s">
        <v>95</v>
      </c>
      <c r="E2" s="239"/>
      <c r="F2" s="239"/>
      <c r="G2" s="240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16"/>
      <c r="B3" s="205" t="s">
        <v>206</v>
      </c>
      <c r="C3" s="206"/>
      <c r="D3" s="203" t="s">
        <v>97</v>
      </c>
      <c r="E3" s="203"/>
      <c r="F3" s="203"/>
      <c r="G3" s="203"/>
      <c r="H3" s="204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16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01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02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3"/>
      <c r="B17" s="17" t="s">
        <v>80</v>
      </c>
      <c r="C17" s="79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4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01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26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29">
        <f>Info!I1</f>
        <v>290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30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217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31" t="str">
        <f>Info!H1</f>
        <v>KROSNO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32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37" t="str">
        <f>'Ex'!B26</f>
        <v>Kkm za 2017 rok </v>
      </c>
      <c r="C26" s="238"/>
      <c r="D26" s="238"/>
      <c r="E26" s="61">
        <f>SUM(L6:L25)</f>
        <v>0</v>
      </c>
      <c r="F26" s="219" t="s">
        <v>105</v>
      </c>
      <c r="G26" s="220"/>
      <c r="H26" s="221"/>
    </row>
    <row r="27" spans="1:8" ht="24" customHeight="1" thickBot="1">
      <c r="A27" s="80" t="s">
        <v>148</v>
      </c>
      <c r="B27" s="235" t="str">
        <f>'Ex'!B27</f>
        <v>Kkm za 2018 rok </v>
      </c>
      <c r="C27" s="236"/>
      <c r="D27" s="236"/>
      <c r="E27" s="59">
        <f>IF(OR(SUM(M6:M25)&gt;=750,SUM(M6:M25)=0),SUM(M6:M25),"MAŁO")</f>
        <v>0</v>
      </c>
      <c r="F27" s="222">
        <f>IF(AND(E27&lt;&gt;"MAŁO",OR(SUM(L6:M25)&gt;=2500,SUM(L6:M25)=0)),SUM(L6:M25),"MAŁO")</f>
        <v>0</v>
      </c>
      <c r="G27" s="223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F27:G27">
    <cfRule type="cellIs" priority="10" dxfId="0" operator="between" stopIfTrue="1">
      <formula>0.01</formula>
      <formula>2499.99</formula>
    </cfRule>
    <cfRule type="cellIs" priority="11" dxfId="1" operator="between" stopIfTrue="1">
      <formula>2500</formula>
      <formula>15000</formula>
    </cfRule>
    <cfRule type="cellIs" priority="12" dxfId="0" operator="greaterThan" stopIfTrue="1">
      <formula>15000</formula>
    </cfRule>
  </conditionalFormatting>
  <conditionalFormatting sqref="E27">
    <cfRule type="cellIs" priority="13" dxfId="0" operator="equal" stopIfTrue="1">
      <formula>"MAŁO"</formula>
    </cfRule>
    <cfRule type="cellIs" priority="14" dxfId="1" operator="between" stopIfTrue="1">
      <formula>750</formula>
      <formula>15000</formula>
    </cfRule>
    <cfRule type="cellIs" priority="15" dxfId="0" operator="greaterThan" stopIfTrue="1">
      <formula>15000</formula>
    </cfRule>
  </conditionalFormatting>
  <conditionalFormatting sqref="B1:C2">
    <cfRule type="cellIs" priority="16" dxfId="1" operator="greaterThan" stopIfTrue="1">
      <formula>0</formula>
    </cfRule>
    <cfRule type="cellIs" priority="17" dxfId="10" operator="equal" stopIfTrue="1">
      <formula>0</formula>
    </cfRule>
  </conditionalFormatting>
  <conditionalFormatting sqref="C6:C25">
    <cfRule type="cellIs" priority="18" dxfId="1" operator="between" stopIfTrue="1">
      <formula>$M$2</formula>
      <formula>$M$3</formula>
    </cfRule>
    <cfRule type="cellIs" priority="19" dxfId="1" operator="between" stopIfTrue="1">
      <formula>$M$4</formula>
      <formula>$M$5</formula>
    </cfRule>
    <cfRule type="cellIs" priority="20" dxfId="0" operator="greaterThan" stopIfTrue="1">
      <formula>0</formula>
    </cfRule>
  </conditionalFormatting>
  <conditionalFormatting sqref="H1">
    <cfRule type="cellIs" priority="2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W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15" t="s">
        <v>221</v>
      </c>
      <c r="B1" s="209">
        <f>Rep!A9</f>
        <v>0</v>
      </c>
      <c r="C1" s="210"/>
      <c r="D1" s="82" t="s">
        <v>94</v>
      </c>
      <c r="E1" s="241"/>
      <c r="F1" s="241"/>
      <c r="G1" s="242"/>
      <c r="H1" s="81">
        <v>1</v>
      </c>
      <c r="I1" s="1">
        <v>1</v>
      </c>
      <c r="J1" s="1" t="str">
        <f>Info!C72</f>
        <v>niebieska</v>
      </c>
    </row>
    <row r="2" spans="1:14" ht="15.75" customHeight="1" thickBot="1">
      <c r="A2" s="216"/>
      <c r="B2" s="211"/>
      <c r="C2" s="212"/>
      <c r="D2" s="24" t="s">
        <v>95</v>
      </c>
      <c r="E2" s="239"/>
      <c r="F2" s="239"/>
      <c r="G2" s="240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16"/>
      <c r="B3" s="205" t="s">
        <v>206</v>
      </c>
      <c r="C3" s="206"/>
      <c r="D3" s="203" t="s">
        <v>97</v>
      </c>
      <c r="E3" s="203"/>
      <c r="F3" s="203"/>
      <c r="G3" s="203"/>
      <c r="H3" s="204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16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01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02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3"/>
      <c r="B17" s="17" t="s">
        <v>80</v>
      </c>
      <c r="C17" s="79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4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01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26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29">
        <f>Info!I1</f>
        <v>290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30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217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31" t="str">
        <f>Info!H1</f>
        <v>KROSNO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32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37" t="str">
        <f>'Ex'!B26</f>
        <v>Kkm za 2017 rok </v>
      </c>
      <c r="C26" s="238"/>
      <c r="D26" s="238"/>
      <c r="E26" s="61">
        <f>SUM(L6:L25)</f>
        <v>0</v>
      </c>
      <c r="F26" s="219" t="s">
        <v>105</v>
      </c>
      <c r="G26" s="220"/>
      <c r="H26" s="221"/>
    </row>
    <row r="27" spans="1:8" ht="24" customHeight="1" thickBot="1">
      <c r="A27" s="80" t="s">
        <v>148</v>
      </c>
      <c r="B27" s="235" t="str">
        <f>'Ex'!B27</f>
        <v>Kkm za 2018 rok </v>
      </c>
      <c r="C27" s="236"/>
      <c r="D27" s="236"/>
      <c r="E27" s="59">
        <f>IF(OR(SUM(M6:M25)&gt;=750,SUM(M6:M25)=0),SUM(M6:M25),"MAŁO")</f>
        <v>0</v>
      </c>
      <c r="F27" s="222">
        <f>IF(AND(E27&lt;&gt;"MAŁO",OR(SUM(L6:M25)&gt;=2500,SUM(L6:M25)=0)),SUM(L6:M25),"MAŁO")</f>
        <v>0</v>
      </c>
      <c r="G27" s="223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F27:G27">
    <cfRule type="cellIs" priority="10" dxfId="0" operator="between" stopIfTrue="1">
      <formula>0.01</formula>
      <formula>2499.99</formula>
    </cfRule>
    <cfRule type="cellIs" priority="11" dxfId="1" operator="between" stopIfTrue="1">
      <formula>2500</formula>
      <formula>15000</formula>
    </cfRule>
    <cfRule type="cellIs" priority="12" dxfId="0" operator="greaterThan" stopIfTrue="1">
      <formula>15000</formula>
    </cfRule>
  </conditionalFormatting>
  <conditionalFormatting sqref="E27">
    <cfRule type="cellIs" priority="13" dxfId="0" operator="equal" stopIfTrue="1">
      <formula>"MAŁO"</formula>
    </cfRule>
    <cfRule type="cellIs" priority="14" dxfId="1" operator="between" stopIfTrue="1">
      <formula>750</formula>
      <formula>15000</formula>
    </cfRule>
    <cfRule type="cellIs" priority="15" dxfId="0" operator="greaterThan" stopIfTrue="1">
      <formula>15000</formula>
    </cfRule>
  </conditionalFormatting>
  <conditionalFormatting sqref="B1:C2">
    <cfRule type="cellIs" priority="16" dxfId="1" operator="greaterThan" stopIfTrue="1">
      <formula>0</formula>
    </cfRule>
    <cfRule type="cellIs" priority="17" dxfId="10" operator="equal" stopIfTrue="1">
      <formula>0</formula>
    </cfRule>
  </conditionalFormatting>
  <conditionalFormatting sqref="C6:C25">
    <cfRule type="cellIs" priority="18" dxfId="1" operator="between" stopIfTrue="1">
      <formula>$M$2</formula>
      <formula>$M$3</formula>
    </cfRule>
    <cfRule type="cellIs" priority="19" dxfId="1" operator="between" stopIfTrue="1">
      <formula>$M$4</formula>
      <formula>$M$5</formula>
    </cfRule>
    <cfRule type="cellIs" priority="20" dxfId="0" operator="greaterThan" stopIfTrue="1">
      <formula>0</formula>
    </cfRule>
  </conditionalFormatting>
  <conditionalFormatting sqref="H1">
    <cfRule type="cellIs" priority="2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5"/>
  <dimension ref="A1:W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15" t="s">
        <v>221</v>
      </c>
      <c r="B1" s="209">
        <f>Rep!A10</f>
        <v>0</v>
      </c>
      <c r="C1" s="210"/>
      <c r="D1" s="82" t="s">
        <v>94</v>
      </c>
      <c r="E1" s="241"/>
      <c r="F1" s="241"/>
      <c r="G1" s="242"/>
      <c r="H1" s="81">
        <v>1</v>
      </c>
      <c r="I1" s="1">
        <v>1</v>
      </c>
      <c r="J1" s="1" t="str">
        <f>Info!C72</f>
        <v>niebieska</v>
      </c>
    </row>
    <row r="2" spans="1:14" ht="15.75" customHeight="1" thickBot="1">
      <c r="A2" s="216"/>
      <c r="B2" s="211"/>
      <c r="C2" s="212"/>
      <c r="D2" s="24" t="s">
        <v>95</v>
      </c>
      <c r="E2" s="239"/>
      <c r="F2" s="239"/>
      <c r="G2" s="240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16"/>
      <c r="B3" s="205" t="s">
        <v>206</v>
      </c>
      <c r="C3" s="206"/>
      <c r="D3" s="203" t="s">
        <v>97</v>
      </c>
      <c r="E3" s="203"/>
      <c r="F3" s="203"/>
      <c r="G3" s="203"/>
      <c r="H3" s="204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16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 aca="true" t="shared" si="0" ref="L6:L25">IF(AND(C6&gt;=$M$2,C6&lt;=$M$3,E6&gt;=100,E6&lt;=1500,F6&gt;=150,H6&gt;=20),E6,0)</f>
        <v>0</v>
      </c>
      <c r="M6" s="100">
        <f aca="true" t="shared" si="1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t="shared" si="0"/>
        <v>0</v>
      </c>
      <c r="M7" s="100">
        <f t="shared" si="1"/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 thickBot="1">
      <c r="A12" s="118" t="str">
        <f>'Ex'!A12</f>
        <v> </v>
      </c>
      <c r="B12" s="25" t="s">
        <v>7</v>
      </c>
      <c r="C12" s="121"/>
      <c r="D12" s="73"/>
      <c r="E12" s="74"/>
      <c r="F12" s="122"/>
      <c r="G12" s="123"/>
      <c r="H12" s="124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25"/>
      <c r="C13" s="126"/>
      <c r="D13" s="127"/>
      <c r="E13" s="128"/>
      <c r="F13" s="129"/>
      <c r="G13" s="129"/>
      <c r="H13" s="130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31"/>
      <c r="C14" s="132"/>
      <c r="D14" s="133"/>
      <c r="E14" s="134"/>
      <c r="F14" s="135"/>
      <c r="G14" s="135"/>
      <c r="H14" s="136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01" t="s">
        <v>207</v>
      </c>
      <c r="B15" s="131"/>
      <c r="C15" s="132"/>
      <c r="D15" s="133"/>
      <c r="E15" s="134"/>
      <c r="F15" s="135"/>
      <c r="G15" s="135"/>
      <c r="H15" s="136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02"/>
      <c r="B16" s="131"/>
      <c r="C16" s="132"/>
      <c r="D16" s="133"/>
      <c r="E16" s="134"/>
      <c r="F16" s="135"/>
      <c r="G16" s="135"/>
      <c r="H16" s="136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3"/>
      <c r="B17" s="131"/>
      <c r="C17" s="132"/>
      <c r="D17" s="133"/>
      <c r="E17" s="134"/>
      <c r="F17" s="135"/>
      <c r="G17" s="135"/>
      <c r="H17" s="136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4"/>
      <c r="B18" s="131"/>
      <c r="C18" s="132"/>
      <c r="D18" s="133"/>
      <c r="E18" s="134"/>
      <c r="F18" s="135"/>
      <c r="G18" s="135"/>
      <c r="H18" s="136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01" t="s">
        <v>212</v>
      </c>
      <c r="B19" s="131"/>
      <c r="C19" s="132"/>
      <c r="D19" s="133"/>
      <c r="E19" s="134"/>
      <c r="F19" s="135"/>
      <c r="G19" s="135"/>
      <c r="H19" s="136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26"/>
      <c r="B20" s="131"/>
      <c r="C20" s="132"/>
      <c r="D20" s="133"/>
      <c r="E20" s="134"/>
      <c r="F20" s="135"/>
      <c r="G20" s="135"/>
      <c r="H20" s="136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29">
        <f>Info!I1</f>
        <v>290</v>
      </c>
      <c r="B21" s="131"/>
      <c r="C21" s="132"/>
      <c r="D21" s="133"/>
      <c r="E21" s="134"/>
      <c r="F21" s="135"/>
      <c r="G21" s="135"/>
      <c r="H21" s="136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30"/>
      <c r="B22" s="131"/>
      <c r="C22" s="132"/>
      <c r="D22" s="133"/>
      <c r="E22" s="134"/>
      <c r="F22" s="135"/>
      <c r="G22" s="135"/>
      <c r="H22" s="136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217</v>
      </c>
      <c r="B23" s="131"/>
      <c r="C23" s="132"/>
      <c r="D23" s="133"/>
      <c r="E23" s="134"/>
      <c r="F23" s="135"/>
      <c r="G23" s="135"/>
      <c r="H23" s="136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31" t="str">
        <f>Info!H1</f>
        <v>KROSNO</v>
      </c>
      <c r="B24" s="131"/>
      <c r="C24" s="132"/>
      <c r="D24" s="133"/>
      <c r="E24" s="134"/>
      <c r="F24" s="135"/>
      <c r="G24" s="135"/>
      <c r="H24" s="136"/>
      <c r="L24" s="100">
        <f t="shared" si="0"/>
        <v>0</v>
      </c>
      <c r="M24" s="100">
        <f t="shared" si="1"/>
        <v>0</v>
      </c>
    </row>
    <row r="25" spans="1:13" ht="18" customHeight="1" thickBot="1">
      <c r="A25" s="232"/>
      <c r="B25" s="137"/>
      <c r="C25" s="138"/>
      <c r="D25" s="139"/>
      <c r="E25" s="140"/>
      <c r="F25" s="141"/>
      <c r="G25" s="141"/>
      <c r="H25" s="142"/>
      <c r="L25" s="100">
        <f t="shared" si="0"/>
        <v>0</v>
      </c>
      <c r="M25" s="100">
        <f t="shared" si="1"/>
        <v>0</v>
      </c>
    </row>
    <row r="26" spans="1:8" ht="24" customHeight="1">
      <c r="A26" s="78" t="s">
        <v>104</v>
      </c>
      <c r="B26" s="243"/>
      <c r="C26" s="244"/>
      <c r="D26" s="244"/>
      <c r="E26" s="120"/>
      <c r="F26" s="219" t="s">
        <v>105</v>
      </c>
      <c r="G26" s="220"/>
      <c r="H26" s="221"/>
    </row>
    <row r="27" spans="1:8" ht="24" customHeight="1" thickBot="1">
      <c r="A27" s="80" t="s">
        <v>210</v>
      </c>
      <c r="B27" s="245" t="str">
        <f>'Ex'!B27</f>
        <v>Kkm za 2018 rok </v>
      </c>
      <c r="C27" s="246"/>
      <c r="D27" s="246"/>
      <c r="E27" s="247"/>
      <c r="F27" s="222">
        <f>SUM(E6:E12)</f>
        <v>0</v>
      </c>
      <c r="G27" s="223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F26:H26"/>
    <mergeCell ref="F27:G27"/>
    <mergeCell ref="B26:D26"/>
    <mergeCell ref="B27:E27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13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1</formula>
    </cfRule>
  </conditionalFormatting>
  <conditionalFormatting sqref="F27:G27">
    <cfRule type="cellIs" priority="16" dxfId="0" operator="between" stopIfTrue="1">
      <formula>0.01</formula>
      <formula>299.99</formula>
    </cfRule>
    <cfRule type="cellIs" priority="17" dxfId="1" operator="between" stopIfTrue="1">
      <formula>300</formula>
      <formula>2000</formula>
    </cfRule>
    <cfRule type="cellIs" priority="18" dxfId="0" operator="greaterThan" stopIfTrue="1">
      <formula>2000</formula>
    </cfRule>
  </conditionalFormatting>
  <conditionalFormatting sqref="C6:C12">
    <cfRule type="cellIs" priority="19" dxfId="1" operator="between" stopIfTrue="1">
      <formula>$M$4</formula>
      <formula>$M$5</formula>
    </cfRule>
    <cfRule type="cellIs" priority="20" dxfId="0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1:W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15" t="s">
        <v>221</v>
      </c>
      <c r="B1" s="209">
        <f>Rep!A11</f>
        <v>0</v>
      </c>
      <c r="C1" s="210"/>
      <c r="D1" s="82" t="s">
        <v>94</v>
      </c>
      <c r="E1" s="241"/>
      <c r="F1" s="241"/>
      <c r="G1" s="242"/>
      <c r="H1" s="81">
        <v>1</v>
      </c>
      <c r="I1" s="1">
        <v>1</v>
      </c>
      <c r="J1" s="1" t="str">
        <f>Info!C72</f>
        <v>niebieska</v>
      </c>
    </row>
    <row r="2" spans="1:14" ht="15.75" customHeight="1" thickBot="1">
      <c r="A2" s="216"/>
      <c r="B2" s="211"/>
      <c r="C2" s="212"/>
      <c r="D2" s="24" t="s">
        <v>95</v>
      </c>
      <c r="E2" s="239"/>
      <c r="F2" s="239"/>
      <c r="G2" s="240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16"/>
      <c r="B3" s="205" t="s">
        <v>206</v>
      </c>
      <c r="C3" s="206"/>
      <c r="D3" s="203" t="s">
        <v>97</v>
      </c>
      <c r="E3" s="203"/>
      <c r="F3" s="203"/>
      <c r="G3" s="203"/>
      <c r="H3" s="204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16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 aca="true" t="shared" si="0" ref="L6:L25">IF(AND(C6&gt;=$M$2,C6&lt;=$M$3,E6&gt;=100,E6&lt;=1500,F6&gt;=150,H6&gt;=20),E6,0)</f>
        <v>0</v>
      </c>
      <c r="M6" s="100">
        <f aca="true" t="shared" si="1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t="shared" si="0"/>
        <v>0</v>
      </c>
      <c r="M7" s="100">
        <f t="shared" si="1"/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 thickBot="1">
      <c r="A12" s="118" t="str">
        <f>'Ex'!A12</f>
        <v> </v>
      </c>
      <c r="B12" s="25" t="s">
        <v>7</v>
      </c>
      <c r="C12" s="121"/>
      <c r="D12" s="73"/>
      <c r="E12" s="74"/>
      <c r="F12" s="122"/>
      <c r="G12" s="123"/>
      <c r="H12" s="124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25"/>
      <c r="C13" s="126"/>
      <c r="D13" s="127"/>
      <c r="E13" s="128"/>
      <c r="F13" s="129"/>
      <c r="G13" s="129"/>
      <c r="H13" s="130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31"/>
      <c r="C14" s="132"/>
      <c r="D14" s="133"/>
      <c r="E14" s="134"/>
      <c r="F14" s="135"/>
      <c r="G14" s="135"/>
      <c r="H14" s="136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01" t="s">
        <v>207</v>
      </c>
      <c r="B15" s="131"/>
      <c r="C15" s="132"/>
      <c r="D15" s="133"/>
      <c r="E15" s="134"/>
      <c r="F15" s="135"/>
      <c r="G15" s="135"/>
      <c r="H15" s="136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02"/>
      <c r="B16" s="131"/>
      <c r="C16" s="132"/>
      <c r="D16" s="133"/>
      <c r="E16" s="134"/>
      <c r="F16" s="135"/>
      <c r="G16" s="135"/>
      <c r="H16" s="136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3"/>
      <c r="B17" s="131"/>
      <c r="C17" s="132"/>
      <c r="D17" s="133"/>
      <c r="E17" s="134"/>
      <c r="F17" s="135"/>
      <c r="G17" s="135"/>
      <c r="H17" s="136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4"/>
      <c r="B18" s="131"/>
      <c r="C18" s="132"/>
      <c r="D18" s="133"/>
      <c r="E18" s="134"/>
      <c r="F18" s="135"/>
      <c r="G18" s="135"/>
      <c r="H18" s="136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01" t="s">
        <v>212</v>
      </c>
      <c r="B19" s="131"/>
      <c r="C19" s="132"/>
      <c r="D19" s="133"/>
      <c r="E19" s="134"/>
      <c r="F19" s="135"/>
      <c r="G19" s="135"/>
      <c r="H19" s="136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26"/>
      <c r="B20" s="131"/>
      <c r="C20" s="132"/>
      <c r="D20" s="133"/>
      <c r="E20" s="134"/>
      <c r="F20" s="135"/>
      <c r="G20" s="135"/>
      <c r="H20" s="136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29">
        <f>Info!I1</f>
        <v>290</v>
      </c>
      <c r="B21" s="131"/>
      <c r="C21" s="132"/>
      <c r="D21" s="133"/>
      <c r="E21" s="134"/>
      <c r="F21" s="135"/>
      <c r="G21" s="135"/>
      <c r="H21" s="136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30"/>
      <c r="B22" s="131"/>
      <c r="C22" s="132"/>
      <c r="D22" s="133"/>
      <c r="E22" s="134"/>
      <c r="F22" s="135"/>
      <c r="G22" s="135"/>
      <c r="H22" s="136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217</v>
      </c>
      <c r="B23" s="131"/>
      <c r="C23" s="132"/>
      <c r="D23" s="133"/>
      <c r="E23" s="134"/>
      <c r="F23" s="135"/>
      <c r="G23" s="135"/>
      <c r="H23" s="136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31" t="str">
        <f>Info!H1</f>
        <v>KROSNO</v>
      </c>
      <c r="B24" s="131"/>
      <c r="C24" s="132"/>
      <c r="D24" s="133"/>
      <c r="E24" s="134"/>
      <c r="F24" s="135"/>
      <c r="G24" s="135"/>
      <c r="H24" s="136"/>
      <c r="L24" s="100">
        <f t="shared" si="0"/>
        <v>0</v>
      </c>
      <c r="M24" s="100">
        <f t="shared" si="1"/>
        <v>0</v>
      </c>
    </row>
    <row r="25" spans="1:13" ht="18" customHeight="1" thickBot="1">
      <c r="A25" s="232"/>
      <c r="B25" s="137"/>
      <c r="C25" s="138"/>
      <c r="D25" s="139"/>
      <c r="E25" s="140"/>
      <c r="F25" s="141"/>
      <c r="G25" s="141"/>
      <c r="H25" s="142"/>
      <c r="L25" s="100">
        <f t="shared" si="0"/>
        <v>0</v>
      </c>
      <c r="M25" s="100">
        <f t="shared" si="1"/>
        <v>0</v>
      </c>
    </row>
    <row r="26" spans="1:8" ht="24" customHeight="1">
      <c r="A26" s="78" t="s">
        <v>104</v>
      </c>
      <c r="B26" s="243"/>
      <c r="C26" s="244"/>
      <c r="D26" s="244"/>
      <c r="E26" s="120"/>
      <c r="F26" s="219" t="s">
        <v>105</v>
      </c>
      <c r="G26" s="220"/>
      <c r="H26" s="221"/>
    </row>
    <row r="27" spans="1:8" ht="24" customHeight="1" thickBot="1">
      <c r="A27" s="80" t="s">
        <v>210</v>
      </c>
      <c r="B27" s="245" t="str">
        <f>'Ex'!B27</f>
        <v>Kkm za 2018 rok </v>
      </c>
      <c r="C27" s="246"/>
      <c r="D27" s="246"/>
      <c r="E27" s="247"/>
      <c r="F27" s="222">
        <f>SUM(E6:E12)</f>
        <v>0</v>
      </c>
      <c r="G27" s="223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F26:H26"/>
    <mergeCell ref="F27:G27"/>
    <mergeCell ref="B26:D26"/>
    <mergeCell ref="B27:E27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13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1</formula>
    </cfRule>
  </conditionalFormatting>
  <conditionalFormatting sqref="F27:G27">
    <cfRule type="cellIs" priority="16" dxfId="0" operator="between" stopIfTrue="1">
      <formula>0.01</formula>
      <formula>299.99</formula>
    </cfRule>
    <cfRule type="cellIs" priority="17" dxfId="1" operator="between" stopIfTrue="1">
      <formula>300</formula>
      <formula>2000</formula>
    </cfRule>
    <cfRule type="cellIs" priority="18" dxfId="0" operator="greaterThan" stopIfTrue="1">
      <formula>2000</formula>
    </cfRule>
  </conditionalFormatting>
  <conditionalFormatting sqref="C6:C12">
    <cfRule type="cellIs" priority="19" dxfId="1" operator="between" stopIfTrue="1">
      <formula>$M$4</formula>
      <formula>$M$5</formula>
    </cfRule>
    <cfRule type="cellIs" priority="20" dxfId="0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a.wojtasiok</dc:creator>
  <cp:keywords/>
  <dc:description/>
  <cp:lastModifiedBy>P</cp:lastModifiedBy>
  <cp:lastPrinted>2014-10-17T16:47:49Z</cp:lastPrinted>
  <dcterms:created xsi:type="dcterms:W3CDTF">2009-11-12T11:19:43Z</dcterms:created>
  <dcterms:modified xsi:type="dcterms:W3CDTF">2018-11-09T06:27:05Z</dcterms:modified>
  <cp:category/>
  <cp:version/>
  <cp:contentType/>
  <cp:contentStatus/>
</cp:coreProperties>
</file>